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odovodní přípojka" sheetId="2" r:id="rId2"/>
    <sheet name="02 - Vedlejší nákla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Vodovodní přípojka'!$C$122:$K$239</definedName>
    <definedName name="_xlnm.Print_Area" localSheetId="1">'01 - Vodovodní přípojka'!$C$4:$J$76,'01 - Vodovodní přípojka'!$C$82:$J$104,'01 - Vodovodní přípojka'!$C$110:$K$239</definedName>
    <definedName name="_xlnm.Print_Titles" localSheetId="1">'01 - Vodovodní přípojka'!$122:$122</definedName>
    <definedName name="_xlnm._FilterDatabase" localSheetId="2" hidden="1">'02 - Vedlejší náklady'!$C$116:$K$125</definedName>
    <definedName name="_xlnm.Print_Area" localSheetId="2">'02 - Vedlejší náklady'!$C$4:$J$76,'02 - Vedlejší náklady'!$C$82:$J$98,'02 - Vedlejší náklady'!$C$104:$K$125</definedName>
    <definedName name="_xlnm.Print_Titles" localSheetId="2">'02 - Vedlejší náklady'!$116:$116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89"/>
  <c r="E7"/>
  <c r="E107"/>
  <c i="2" r="J37"/>
  <c r="J36"/>
  <c i="1" r="AY95"/>
  <c i="2" r="J35"/>
  <c i="1" r="AX95"/>
  <c i="2" r="BI239"/>
  <c r="BH239"/>
  <c r="BG239"/>
  <c r="BF239"/>
  <c r="T239"/>
  <c r="T238"/>
  <c r="R239"/>
  <c r="R238"/>
  <c r="P239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T198"/>
  <c r="R199"/>
  <c r="R198"/>
  <c r="P199"/>
  <c r="P198"/>
  <c r="BI195"/>
  <c r="BH195"/>
  <c r="BG195"/>
  <c r="BF195"/>
  <c r="T195"/>
  <c r="T194"/>
  <c r="R195"/>
  <c r="R194"/>
  <c r="P195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5"/>
  <c r="BH125"/>
  <c r="BG125"/>
  <c r="BF125"/>
  <c r="T125"/>
  <c r="R125"/>
  <c r="P125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91"/>
  <c r="J14"/>
  <c r="J12"/>
  <c r="J117"/>
  <c r="E7"/>
  <c r="E113"/>
  <c i="1" r="L90"/>
  <c r="AM90"/>
  <c r="AM89"/>
  <c r="L89"/>
  <c r="AM87"/>
  <c r="L87"/>
  <c r="L85"/>
  <c r="L84"/>
  <c i="2" r="BK231"/>
  <c r="J217"/>
  <c r="BK157"/>
  <c r="BK167"/>
  <c r="BK209"/>
  <c r="J163"/>
  <c r="BK228"/>
  <c r="J195"/>
  <c r="BK154"/>
  <c r="J239"/>
  <c r="J182"/>
  <c r="BK125"/>
  <c i="3" r="J122"/>
  <c i="2" r="BK239"/>
  <c r="BK220"/>
  <c r="J176"/>
  <c r="J231"/>
  <c r="BK236"/>
  <c r="BK225"/>
  <c r="BK141"/>
  <c r="BK216"/>
  <c r="J183"/>
  <c r="J141"/>
  <c r="J237"/>
  <c r="J154"/>
  <c i="3" r="F35"/>
  <c i="2" r="J225"/>
  <c r="J188"/>
  <c r="J150"/>
  <c r="J219"/>
  <c r="BK232"/>
  <c r="BK183"/>
  <c r="BK139"/>
  <c r="J205"/>
  <c r="BK145"/>
  <c r="BK219"/>
  <c r="BK158"/>
  <c i="3" r="BK119"/>
  <c i="2" r="J227"/>
  <c r="J213"/>
  <c r="J180"/>
  <c r="J236"/>
  <c r="J229"/>
  <c r="J175"/>
  <c r="J142"/>
  <c r="BK213"/>
  <c r="BK176"/>
  <c r="BK217"/>
  <c r="J145"/>
  <c r="BK237"/>
  <c r="BK199"/>
  <c r="BK175"/>
  <c r="BK235"/>
  <c r="J216"/>
  <c r="BK226"/>
  <c r="J161"/>
  <c r="BK149"/>
  <c r="BK223"/>
  <c r="BK184"/>
  <c r="BK142"/>
  <c r="BK227"/>
  <c r="J149"/>
  <c i="3" r="J124"/>
  <c i="2" r="BK229"/>
  <c r="BK195"/>
  <c r="J158"/>
  <c r="J221"/>
  <c r="BK188"/>
  <c r="J157"/>
  <c r="J209"/>
  <c r="J167"/>
  <c r="J232"/>
  <c r="BK202"/>
  <c r="J139"/>
  <c r="BK234"/>
  <c r="J202"/>
  <c r="BK161"/>
  <c r="BK191"/>
  <c r="J185"/>
  <c r="BK140"/>
  <c r="BK230"/>
  <c r="BK206"/>
  <c r="BK162"/>
  <c r="J201"/>
  <c i="3" r="J119"/>
  <c i="2" r="J228"/>
  <c r="J191"/>
  <c r="J168"/>
  <c r="J224"/>
  <c r="J234"/>
  <c r="BK201"/>
  <c r="J133"/>
  <c r="BK185"/>
  <c r="J140"/>
  <c r="BK205"/>
  <c r="BK136"/>
  <c i="3" r="BK122"/>
  <c i="2" r="J235"/>
  <c r="J223"/>
  <c r="J184"/>
  <c r="J136"/>
  <c r="J206"/>
  <c r="BK224"/>
  <c r="J171"/>
  <c r="J125"/>
  <c r="J199"/>
  <c r="BK171"/>
  <c r="BK133"/>
  <c r="J220"/>
  <c r="BK168"/>
  <c i="3" r="BK124"/>
  <c r="BK121"/>
  <c i="2" r="J226"/>
  <c r="BK221"/>
  <c r="J162"/>
  <c r="J222"/>
  <c r="J230"/>
  <c r="BK182"/>
  <c r="BK163"/>
  <c r="BK222"/>
  <c r="BK150"/>
  <c i="1" r="AS94"/>
  <c i="2" r="BK180"/>
  <c i="3" r="J121"/>
  <c i="2" l="1" r="BK181"/>
  <c r="J181"/>
  <c r="J99"/>
  <c r="P200"/>
  <c r="T200"/>
  <c r="R181"/>
  <c r="P124"/>
  <c r="BK124"/>
  <c r="P181"/>
  <c i="3" r="BK118"/>
  <c r="J118"/>
  <c r="J97"/>
  <c i="2" r="R200"/>
  <c i="3" r="P118"/>
  <c r="P117"/>
  <c i="1" r="AU96"/>
  <c i="2" r="T124"/>
  <c r="T123"/>
  <c r="R124"/>
  <c r="R123"/>
  <c r="T181"/>
  <c i="3" r="R118"/>
  <c r="R117"/>
  <c i="2" r="BK200"/>
  <c r="J200"/>
  <c r="J102"/>
  <c i="3" r="T118"/>
  <c r="T117"/>
  <c i="2" r="BK238"/>
  <c r="J238"/>
  <c r="J103"/>
  <c r="BK198"/>
  <c r="J198"/>
  <c r="J101"/>
  <c r="BK179"/>
  <c r="J179"/>
  <c r="J98"/>
  <c r="BK194"/>
  <c r="J194"/>
  <c r="J100"/>
  <c i="3" r="BE119"/>
  <c r="J92"/>
  <c i="2" r="J124"/>
  <c r="J97"/>
  <c i="3" r="J111"/>
  <c r="J91"/>
  <c r="BE121"/>
  <c r="E85"/>
  <c r="BE122"/>
  <c r="F91"/>
  <c r="F114"/>
  <c r="BE124"/>
  <c i="1" r="BB96"/>
  <c i="2" r="J92"/>
  <c r="F119"/>
  <c r="BE142"/>
  <c r="BE199"/>
  <c r="BE209"/>
  <c r="BE221"/>
  <c r="BE224"/>
  <c r="BE229"/>
  <c r="BE235"/>
  <c r="BE236"/>
  <c r="J91"/>
  <c r="F120"/>
  <c r="BE125"/>
  <c r="BE139"/>
  <c r="BE140"/>
  <c r="BE163"/>
  <c r="BE175"/>
  <c r="BE201"/>
  <c r="BE202"/>
  <c r="J89"/>
  <c r="BE141"/>
  <c r="BE158"/>
  <c r="BE161"/>
  <c r="BE168"/>
  <c r="BE176"/>
  <c r="BE149"/>
  <c r="BE150"/>
  <c r="BE154"/>
  <c r="BE167"/>
  <c r="BE180"/>
  <c r="BE206"/>
  <c r="BE216"/>
  <c r="BE217"/>
  <c r="BE223"/>
  <c r="BE227"/>
  <c r="BE228"/>
  <c r="BE231"/>
  <c r="BE157"/>
  <c r="BE162"/>
  <c r="BE188"/>
  <c r="BE195"/>
  <c r="BE213"/>
  <c r="BE220"/>
  <c r="BE225"/>
  <c r="BE226"/>
  <c r="BE230"/>
  <c r="BE234"/>
  <c r="E85"/>
  <c r="BE133"/>
  <c r="BE136"/>
  <c r="BE145"/>
  <c r="BE171"/>
  <c r="BE182"/>
  <c r="BE183"/>
  <c r="BE184"/>
  <c r="BE185"/>
  <c r="BE191"/>
  <c r="BE205"/>
  <c r="BE219"/>
  <c r="BE222"/>
  <c r="BE232"/>
  <c r="BE237"/>
  <c r="BE239"/>
  <c r="F37"/>
  <c i="1" r="BD95"/>
  <c i="3" r="F37"/>
  <c i="1" r="BD96"/>
  <c i="2" r="F36"/>
  <c i="1" r="BC95"/>
  <c i="3" r="J34"/>
  <c i="1" r="AW96"/>
  <c i="2" r="F34"/>
  <c i="1" r="BA95"/>
  <c i="3" r="F34"/>
  <c i="1" r="BA96"/>
  <c i="3" r="F36"/>
  <c i="1" r="BC96"/>
  <c i="2" r="J34"/>
  <c i="1" r="AW95"/>
  <c i="2" r="F35"/>
  <c i="1" r="BB95"/>
  <c r="BB94"/>
  <c r="AX94"/>
  <c i="2" l="1" r="BK123"/>
  <c r="J123"/>
  <c r="P123"/>
  <c i="1" r="AU95"/>
  <c i="3" r="BK117"/>
  <c r="J117"/>
  <c i="2" r="J30"/>
  <c i="1" r="AG95"/>
  <c r="AU94"/>
  <c r="BD94"/>
  <c r="W33"/>
  <c r="BA94"/>
  <c r="W30"/>
  <c i="3" r="J33"/>
  <c i="1" r="AV96"/>
  <c r="AT96"/>
  <c i="3" r="J30"/>
  <c i="1" r="AG96"/>
  <c i="2" r="F33"/>
  <c i="1" r="AZ95"/>
  <c i="2" r="J33"/>
  <c i="1" r="AV95"/>
  <c r="AT95"/>
  <c r="AN95"/>
  <c i="3" r="F33"/>
  <c i="1" r="AZ96"/>
  <c r="BC94"/>
  <c r="W32"/>
  <c r="W31"/>
  <c i="3" l="1" r="J96"/>
  <c i="2" r="J96"/>
  <c i="3" r="J39"/>
  <c i="2" r="J39"/>
  <c i="1" r="AN96"/>
  <c r="AG94"/>
  <c r="AK26"/>
  <c r="AZ94"/>
  <c r="W29"/>
  <c r="AY94"/>
  <c r="AW94"/>
  <c r="AK30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<sst xmlns="http://schemas.openxmlformats.org/spreadsheetml/2006/main">
  <si>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</si>
  <si>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</si>
  <si>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</si>
  <si>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</si>
  <si>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</si>
  <si>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{f97a08a9-ccee-47ba-a32e-c18d3ed79657}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</si>
  <si>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</si>
  <si>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</si>
  <si>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</si>
  <si>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</si>
  <si>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</si>
  <si>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</si>
  <si>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</si>
  <si>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</si>
  <si>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</si>
  <si>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</si>
  <si>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</si>
  <si>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2020-DP-05 - Hodonín, budova TO - zlepšení sociálního zázemí - SO 01-27-...</t>
  </si>
  <si>
    <t>KSO:</t>
  </si>
  <si>
    <t>CC-CZ:</t>
  </si>
  <si>
    <t>Místo:</t>
  </si>
  <si>
    <t xml:space="preserve"> </t>
  </si>
  <si>
    <t>Datum:</t>
  </si>
  <si>
    <t>9. 6. 2023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</si>
  <si>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</si>
  <si>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</si>
  <si>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</si>
  <si>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</si>
  <si>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</si>
  <si>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</si>
  <si>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</si>
  <si>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</si>
  <si>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</si>
  <si>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</si>
  <si>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</si>
  <si>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</si>
  <si>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</si>
  <si>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</si>
  <si>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</si>
  <si>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</si>
  <si>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</si>
  <si>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</si>
  <si>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</si>
  <si>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</si>
  <si>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</si>
  <si>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</si>
  <si>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</si>
  <si>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</si>
  <si>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</si>
  <si>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</si>
  <si>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</si>
  <si>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</si>
  <si>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</si>
  <si>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</si>
  <si>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</si>
  <si>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</si>
  <si>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</si>
  <si>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</si>
  <si>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</si>
  <si>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</si>
  <si>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</si>
  <si>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</si>
  <si>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</si>
  <si>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</si>
  <si>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</si>
  <si>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</si>
  <si>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</si>
  <si>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</si>
  <si>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</si>
  <si>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</si>
  <si>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</si>
  <si>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</si>
  <si>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</si>
  <si>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</si>
  <si>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</si>
  <si>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</si>
  <si>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</si>
  <si>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01</t>
  </si>
  <si>
    <t>Vodovodní přípojka</t>
  </si>
  <si>
    <t>STA</t>
  </si>
  <si>
    <t>1</t>
  </si>
  <si>
    <t>{51102fb0-ed9a-4a38-a46d-8d134de43b50}</t>
  </si>
  <si>
    <t>2</t>
  </si>
  <si>
    <t>02</t>
  </si>
  <si>
    <t>Vedlejší náklady</t>
  </si>
  <si>
    <t>{c53fe474-6159-4d5f-b727-61a8d349edfa}</t>
  </si>
  <si>
    <t>KRYCÍ LIST SOUPISU PRACÍ</t>
  </si>
  <si>
    <t>Objekt:</t>
  </si>
  <si>
    <t>01 - Vodovodní přípojka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</si>
  <si>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</si>
  <si>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</si>
  <si>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</si>
  <si>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</si>
  <si>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</si>
  <si>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</si>
  <si>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2 - Zakládání</t>
  </si>
  <si>
    <t>3 - Svislé a kompletní konstrukce</t>
  </si>
  <si>
    <t>4 - Vodorovné konstrukce</t>
  </si>
  <si>
    <t>5 - Komunikace pozemní</t>
  </si>
  <si>
    <t>8 - Trubní vedení</t>
  </si>
  <si>
    <t>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</si>
  <si>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</si>
  <si>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</si>
  <si>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</si>
  <si>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</si>
  <si>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</si>
  <si>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</si>
  <si>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</si>
  <si>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</si>
  <si>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</si>
  <si>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</si>
  <si>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</si>
  <si>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</si>
  <si>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</si>
  <si>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</si>
  <si>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</si>
  <si>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</si>
  <si>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131251100</t>
  </si>
  <si>
    <t>Hloubení nezapažených jam a zářezů strojně s urovnáním dna do předepsaného profilu a spádu v hornině třídy těžitelnosti I skupiny 3 do 20 m3</t>
  </si>
  <si>
    <t>m3</t>
  </si>
  <si>
    <t>CS ÚRS 2023 01</t>
  </si>
  <si>
    <t>4</t>
  </si>
  <si>
    <t>VV</t>
  </si>
  <si>
    <t xml:space="preserve">startovací jáma </t>
  </si>
  <si>
    <t>2,00*2,00*2,50</t>
  </si>
  <si>
    <t>cílová jáma</t>
  </si>
  <si>
    <t>3,50*3,00*1,50</t>
  </si>
  <si>
    <t>montážní jáma pro propojení vnitřního a vnějšího rozvodu</t>
  </si>
  <si>
    <t>2,00*2,00*1,50</t>
  </si>
  <si>
    <t>Součet</t>
  </si>
  <si>
    <t>132212131</t>
  </si>
  <si>
    <t>Hloubení nezapažených rýh šířky do 800 mm ručně s urovnáním dna do předepsaného profilu a spádu v hornině třídy těžitelnosti I skupiny 3 soudržných</t>
  </si>
  <si>
    <t>(151,10-18,50)*0,60*1,40*0,70</t>
  </si>
  <si>
    <t>3</t>
  </si>
  <si>
    <t>132251104</t>
  </si>
  <si>
    <t>Hloubení nezapažených rýh šířky do 800 mm strojně s urovnáním dna do předepsaného profilu a spádu v hornině třídy těžitelnosti I skupiny 3 přes 100 m3</t>
  </si>
  <si>
    <t>6</t>
  </si>
  <si>
    <t>(151,10-18,50)*0,60*1,40*0,30</t>
  </si>
  <si>
    <t>139001101</t>
  </si>
  <si>
    <t>Příplatek k cenám hloubených vykopávek za ztížení vykopávky v blízkosti podzemního vedení nebo výbušnin pro jakoukoliv třídu horniny</t>
  </si>
  <si>
    <t>8</t>
  </si>
  <si>
    <t>5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</si>
  <si>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</si>
  <si>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</si>
  <si>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10</t>
  </si>
  <si>
    <t>141721212</t>
  </si>
  <si>
    <t>Řízený zemní protlak délky protlaku do 50 m v hornině třídy těžitelnosti I a II, skupiny 1 až 4 včetně zatažení trub v hloubce do 6 m průměru vrtu přes 90 do 110 mm</t>
  </si>
  <si>
    <t>m</t>
  </si>
  <si>
    <t>12</t>
  </si>
  <si>
    <t>7</t>
  </si>
  <si>
    <t>151101101</t>
  </si>
  <si>
    <t>Zřízení pažení a rozepření stěn rýh pro podzemní vedení příložné pro jakoukoliv mezerovitost, hloubky do 2 m</t>
  </si>
  <si>
    <t>m2</t>
  </si>
  <si>
    <t>14</t>
  </si>
  <si>
    <t>(151,10-18,50)*1,40*2</t>
  </si>
  <si>
    <t>151101102</t>
  </si>
  <si>
    <t>Zřízení pažení a rozepření stěn rýh pro podzemní vedení příložné pro jakoukoliv mezerovitost, hloubky přes 2 do 4 m</t>
  </si>
  <si>
    <t>16</t>
  </si>
  <si>
    <t>2,00*2,50*2+2,0*2,0*2</t>
  </si>
  <si>
    <t>9</t>
  </si>
  <si>
    <t>151101111</t>
  </si>
  <si>
    <t>Odstranění pažení a rozepření stěn rýh pro podzemní vedení s uložením materiálu na vzdálenost do 3 m od kraje výkopu příložné, hloubky do 2 m</t>
  </si>
  <si>
    <t>18</t>
  </si>
  <si>
    <t>151101112</t>
  </si>
  <si>
    <t>Odstranění pažení a rozepření stěn rýh pro podzemní vedení s uložením materiálu na vzdálenost do 3 m od kraje výkopu příložné, hloubky přes 2 do 4 m</t>
  </si>
  <si>
    <t>20</t>
  </si>
  <si>
    <t>11</t>
  </si>
  <si>
    <t>151101201</t>
  </si>
  <si>
    <t>Zřízení pažení stěn výkopu bez rozepření nebo vzepření příložné, hloubky do 4 m</t>
  </si>
  <si>
    <t>1381570023</t>
  </si>
  <si>
    <t>3,50*1,50*2+3,0*1,5*2</t>
  </si>
  <si>
    <t>151101211</t>
  </si>
  <si>
    <t>Odstranění pažení stěn výkopu bez rozepření nebo vzepření s uložením pažin na vzdálenost do 3 m od okraje výkopu příložné, hloubky do 4 m</t>
  </si>
  <si>
    <t>1795635265</t>
  </si>
  <si>
    <t>13</t>
  </si>
  <si>
    <t>151101301</t>
  </si>
  <si>
    <t>Zřízení rozepření zapažených stěn výkopů s potřebným přepažováním při pažení příložném, hloubky do 4 m</t>
  </si>
  <si>
    <t>1511445864</t>
  </si>
  <si>
    <t>3,5*3,0*1,5</t>
  </si>
  <si>
    <t>151101311</t>
  </si>
  <si>
    <t>Odstranění rozepření stěn výkopů s uložením materiálu na vzdálenost do 3 m od okraje výkopu pažení příložného, hloubky do 4 m</t>
  </si>
  <si>
    <t>-1850781644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</si>
  <si>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</si>
  <si>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</si>
  <si>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22</t>
  </si>
  <si>
    <t>171201221</t>
  </si>
  <si>
    <t>Poplatek za uložení stavebního odpadu na skládce (skládkovné) zeminy a kamení zatříděného do Katalogu odpadů pod kódem 17 05 04</t>
  </si>
  <si>
    <t>t</t>
  </si>
  <si>
    <t>24</t>
  </si>
  <si>
    <t>ODVOZ</t>
  </si>
  <si>
    <t>44,5*1,8 "Přepočtené koeficientem množství</t>
  </si>
  <si>
    <t>17</t>
  </si>
  <si>
    <t>174151101</t>
  </si>
  <si>
    <t>Zásyp sypaninou z jakékoliv horniny strojně s uložením výkopku ve vrstvách se zhutněním jam, šachet, rýh nebo kolem objektů v těchto vykopávkách</t>
  </si>
  <si>
    <t>26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</si>
  <si>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</si>
  <si>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</si>
  <si>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28</t>
  </si>
  <si>
    <t>(151,10-18,50)*0,60*0,35+6,48</t>
  </si>
  <si>
    <t>19</t>
  </si>
  <si>
    <t>M</t>
  </si>
  <si>
    <t>58337310</t>
  </si>
  <si>
    <t>štěrkopísek frakce 0/4</t>
  </si>
  <si>
    <t>30</t>
  </si>
  <si>
    <t>OBSYP</t>
  </si>
  <si>
    <t>34,326*2 "Přepočtené koeficientem množství</t>
  </si>
  <si>
    <t>181411131</t>
  </si>
  <si>
    <t>Založení trávníku na půdě předem připravené plochy do 1000 m2 výsevem včetně utažení parkového v rovině nebo na svahu do 1:5</t>
  </si>
  <si>
    <t>32</t>
  </si>
  <si>
    <t>00572472</t>
  </si>
  <si>
    <t>osivo směs travní krajinná-rovinná</t>
  </si>
  <si>
    <t>kg</t>
  </si>
  <si>
    <t>34</t>
  </si>
  <si>
    <t>200*0,02 "Přepočtené koeficientem množství</t>
  </si>
  <si>
    <t>Zakládání</t>
  </si>
  <si>
    <t>233211114</t>
  </si>
  <si>
    <t>Zemní ocelové vruty pro ploty a dopravní značky průměru 66 mm, délky 700 mm</t>
  </si>
  <si>
    <t>kus</t>
  </si>
  <si>
    <t>36</t>
  </si>
  <si>
    <t>Svislé a kompletní konstrukce</t>
  </si>
  <si>
    <t>23</t>
  </si>
  <si>
    <t>338171114</t>
  </si>
  <si>
    <t>Montáž sloupků a vzpěr plotových ocelových trubkových nebo profilovaných výšky do 2 m do zemního vrutu</t>
  </si>
  <si>
    <t>38</t>
  </si>
  <si>
    <t>55342260</t>
  </si>
  <si>
    <t>sloupek plotový koncový Pz a komaxitový 2000/48x1,5mm</t>
  </si>
  <si>
    <t>40</t>
  </si>
  <si>
    <t>25</t>
  </si>
  <si>
    <t>348401130</t>
  </si>
  <si>
    <t>Montáž oplocení z pletiva strojového s napínacími dráty přes 1,6 do 2,0 m</t>
  </si>
  <si>
    <t>42</t>
  </si>
  <si>
    <t>31327515</t>
  </si>
  <si>
    <t>pletivo drátěné plastifikované se čtvercovými oky 55/2,5mm v 2000mm</t>
  </si>
  <si>
    <t>44</t>
  </si>
  <si>
    <t>21*1,05 "Přepočtené koeficientem množství</t>
  </si>
  <si>
    <t>27</t>
  </si>
  <si>
    <t>348401350</t>
  </si>
  <si>
    <t>Montáž oplocení z pletiva rozvinutí, uchycení a napnutí drátu napínacího</t>
  </si>
  <si>
    <t>46</t>
  </si>
  <si>
    <t>21,000*3</t>
  </si>
  <si>
    <t>15619100</t>
  </si>
  <si>
    <t>drát kruhový poplastovaný napínací 2,5/3,5mm</t>
  </si>
  <si>
    <t>48</t>
  </si>
  <si>
    <t>63*1,05 "Přepočtené koeficientem množství</t>
  </si>
  <si>
    <t>Vodorovné konstrukce</t>
  </si>
  <si>
    <t>29</t>
  </si>
  <si>
    <t>451573111</t>
  </si>
  <si>
    <t>Lože pod potrubí, stoky a drobné objekty v otevřeném výkopu z písku a štěrkopísku do 63 mm</t>
  </si>
  <si>
    <t>50</t>
  </si>
  <si>
    <t>(151,10-18,50)*0,60*0,10+1,85</t>
  </si>
  <si>
    <t>Komunikace pozemní</t>
  </si>
  <si>
    <t>572360112</t>
  </si>
  <si>
    <t>Vyspravení krytu komunikací po překopech inženýrských sítí plochy do 15 m2 asfaltovou směsí aplikovanou za studena, po zhutnění tl. přes 40 do 60 mm</t>
  </si>
  <si>
    <t>52</t>
  </si>
  <si>
    <t>Trubní vedení</t>
  </si>
  <si>
    <t>31</t>
  </si>
  <si>
    <t>871181211</t>
  </si>
  <si>
    <t>Montáž vodovodního potrubí z plastů v otevřeném výkopu z polyetylenu PE 100 svařovaných elektrotvarovkou SDR 11/PN16 D 50 x 4,6 mm</t>
  </si>
  <si>
    <t>54</t>
  </si>
  <si>
    <t>28613526</t>
  </si>
  <si>
    <t>potrubí třívrstvé PE100 RC SDR11 50x4,60 dl 12m</t>
  </si>
  <si>
    <t>56</t>
  </si>
  <si>
    <t>150,1*1,015 "Přepočtené koeficientem množství</t>
  </si>
  <si>
    <t>33</t>
  </si>
  <si>
    <t>871241211</t>
  </si>
  <si>
    <t>Montáž vodovodního potrubí z plastů v otevřeném výkopu z polyetylenu PE 100 svařovaných elektrotvarovkou SDR 11/PN16 D 90 x 8,2 mm</t>
  </si>
  <si>
    <t>58</t>
  </si>
  <si>
    <t>28613556</t>
  </si>
  <si>
    <t>potrubí dvouvrstvé PE100 RC SDR11 90x8,2 dl 12m</t>
  </si>
  <si>
    <t>60</t>
  </si>
  <si>
    <t>3*1,015 "Přepočtené koeficientem množství</t>
  </si>
  <si>
    <t>35</t>
  </si>
  <si>
    <t>871251211</t>
  </si>
  <si>
    <t>Montáž vodovodního potrubí z plastů v otevřeném výkopu z polyetylenu PE 100 svařovaných elektrotvarovkou SDR 11/PN16 D 110 x 10,0 mm</t>
  </si>
  <si>
    <t>62</t>
  </si>
  <si>
    <t>chránička</t>
  </si>
  <si>
    <t>11,00</t>
  </si>
  <si>
    <t>28613531</t>
  </si>
  <si>
    <t>potrubí třívrstvé PE100 RC SDR11 110x10,0 dl 12m</t>
  </si>
  <si>
    <t>64</t>
  </si>
  <si>
    <t>11*1,015 "Přepočtené koeficientem množství</t>
  </si>
  <si>
    <t>37</t>
  </si>
  <si>
    <t>877181101</t>
  </si>
  <si>
    <t>Montáž tvarovek na vodovodním plastovém potrubí z polyetylenu PE 100 elektrotvarovek SDR 11/PN16 spojek, oblouků nebo redukcí d 50</t>
  </si>
  <si>
    <t>66</t>
  </si>
  <si>
    <t>WVN.FF485704W</t>
  </si>
  <si>
    <t>Elektrospojka PE100 SDR11 50</t>
  </si>
  <si>
    <t>68</t>
  </si>
  <si>
    <t>P</t>
  </si>
  <si>
    <t>Poznámka k položce:_x000d_
Poznámka k položce: PE100 elektrotvarovka, barva černá - Elektrospojka PE100 SDR11 50</t>
  </si>
  <si>
    <t>39</t>
  </si>
  <si>
    <t>28614972</t>
  </si>
  <si>
    <t>elektroredukce PE 100 PN16 D 50-32mm</t>
  </si>
  <si>
    <t>70</t>
  </si>
  <si>
    <t>877181110</t>
  </si>
  <si>
    <t>Montáž tvarovek na vodovodním plastovém potrubí z polyetylenu PE 100 elektrotvarovek SDR 11/PN16 kolen 45° d 50</t>
  </si>
  <si>
    <t>72</t>
  </si>
  <si>
    <t>41</t>
  </si>
  <si>
    <t>28614945</t>
  </si>
  <si>
    <t>elektrokoleno 45° PE 100 PN16 D 50mm</t>
  </si>
  <si>
    <t>74</t>
  </si>
  <si>
    <t>877181112</t>
  </si>
  <si>
    <t>Montáž tvarovek na vodovodním plastovém potrubí z polyetylenu PE 100 elektrotvarovek SDR 11/PN16 kolen 90° d 50</t>
  </si>
  <si>
    <t>76</t>
  </si>
  <si>
    <t>43</t>
  </si>
  <si>
    <t>28653054</t>
  </si>
  <si>
    <t>elektrokoleno 90° PE 100 D 50mm</t>
  </si>
  <si>
    <t>78</t>
  </si>
  <si>
    <t>891211112</t>
  </si>
  <si>
    <t>Montáž vodovodních armatur na potrubí šoupátek nebo klapek uzavíracích v otevřeném výkopu nebo v šachtách s osazením zemní soupravy (bez poklopů) DN 50</t>
  </si>
  <si>
    <t>80</t>
  </si>
  <si>
    <t>45</t>
  </si>
  <si>
    <t>HWL.281005004616</t>
  </si>
  <si>
    <t>ŠOUPÁTKO ISO-ZAK GGG 50/46</t>
  </si>
  <si>
    <t>82</t>
  </si>
  <si>
    <t>HWL.950108000003</t>
  </si>
  <si>
    <t>SOUPRAVA ZEMNÍ TELESKOPICKÁ E1/A-1,3 -1,8 65-80 E1/80 A (1,3-1,8m)</t>
  </si>
  <si>
    <t>84</t>
  </si>
  <si>
    <t>47</t>
  </si>
  <si>
    <t>891269111</t>
  </si>
  <si>
    <t>Montáž vodovodních armatur na potrubí navrtávacích pasů s ventilem Jt 1 MPa, na potrubí z trub litinových, ocelových nebo plastických hmot DN 100</t>
  </si>
  <si>
    <t>86</t>
  </si>
  <si>
    <t>HWL.337110004600</t>
  </si>
  <si>
    <t>PAS NAVRTÁVACÍ HACOM ZAK UZAVÍRACÍ LITINA 100/46</t>
  </si>
  <si>
    <t>88</t>
  </si>
  <si>
    <t>49</t>
  </si>
  <si>
    <t>892233122</t>
  </si>
  <si>
    <t>Proplach a dezinfekce vodovodního potrubí DN od 40 do 70</t>
  </si>
  <si>
    <t>90</t>
  </si>
  <si>
    <t>892241111</t>
  </si>
  <si>
    <t>Tlakové zkoušky vodou na potrubí DN do 80</t>
  </si>
  <si>
    <t>92</t>
  </si>
  <si>
    <t>51</t>
  </si>
  <si>
    <t>893811252</t>
  </si>
  <si>
    <t>Osazení vodoměrné šachty z polypropylenu PP obetonované pro statické zatížení kruhové, průměru D do 1,0 m, světlé hloubky přes 1,2 m do 1,5 m</t>
  </si>
  <si>
    <t>94</t>
  </si>
  <si>
    <t>56230592</t>
  </si>
  <si>
    <t>šachta plastová vodoměrná samonosná kruhová 1,2/1,3m</t>
  </si>
  <si>
    <t>96</t>
  </si>
  <si>
    <t>Poznámka k položce:_x000d_
Poznámka k položce: včetně vystrojení a poklopu</t>
  </si>
  <si>
    <t>53</t>
  </si>
  <si>
    <t>899401112</t>
  </si>
  <si>
    <t>Osazení poklopů litinových šoupátkových</t>
  </si>
  <si>
    <t>98</t>
  </si>
  <si>
    <t>42291352</t>
  </si>
  <si>
    <t>poklop litinový šoupátkový pro zemní soupravy osazení do terénu a do vozovky</t>
  </si>
  <si>
    <t>100</t>
  </si>
  <si>
    <t>55</t>
  </si>
  <si>
    <t>899721111</t>
  </si>
  <si>
    <t>Signalizační vodič na potrubí DN do 150 mm</t>
  </si>
  <si>
    <t>102</t>
  </si>
  <si>
    <t>899722113</t>
  </si>
  <si>
    <t>Krytí potrubí z plastů výstražnou fólií z PVC šířky 34 cm</t>
  </si>
  <si>
    <t>104</t>
  </si>
  <si>
    <t>998</t>
  </si>
  <si>
    <t>Přesun hmot</t>
  </si>
  <si>
    <t>57</t>
  </si>
  <si>
    <t>998276101</t>
  </si>
  <si>
    <t>Přesun hmot pro trubní vedení hloubené z trub z plastických hmot nebo sklolaminátových pro vodovody nebo kanalizace v otevřeném výkopu dopravní vzdálenost do 15 m</t>
  </si>
  <si>
    <t>106</t>
  </si>
  <si>
    <t>02 - Vedlejší náklady</t>
  </si>
  <si>
    <t>VRN - Vedlejší rozpočtové náklady</t>
  </si>
  <si>
    <t>VRN</t>
  </si>
  <si>
    <t>Vedlejší rozpočtové náklady</t>
  </si>
  <si>
    <t>012002000</t>
  </si>
  <si>
    <t>Geodetické práce</t>
  </si>
  <si>
    <t>suma</t>
  </si>
  <si>
    <t>CS ÚRS 2022 01</t>
  </si>
  <si>
    <t>Poznámka k položce:_x000d_
Vytýčení stávajících sítí v okolí plánované výstavby. Zajištění splnění podmínek správců sítí. Geodetické zaměření trasy nového vodovodu (vodovodní přípojka a areálový rozvod vody)</t>
  </si>
  <si>
    <t>013254000</t>
  </si>
  <si>
    <t>Dokumentace skutečného provedení stavby</t>
  </si>
  <si>
    <t>030001000</t>
  </si>
  <si>
    <t>Zařízení staveniště</t>
  </si>
  <si>
    <t xml:space="preserve">Poznámka k položce:_x000d_
Veškeré náklady související se zařízením staveniště.   </t>
  </si>
  <si>
    <t>034303000</t>
  </si>
  <si>
    <t>Dopravní značení na staveništi</t>
  </si>
  <si>
    <t>Poznámka k položce:_x000d_
Poznámka k položce: Včetně poplatků a potřebného projednání na odboru dopravy a dopravní značení v souvislosti pracovní činnosti na a v blízkosti na stávající komunikace.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</si>
</sst>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IMPORT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2020-DP-05 - Hodonín, budova TO - zlepšení sociálního zázemí - SO 01-27-...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9. 6. 2023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14</v>
      </c>
      <c r="BW94" s="116" t="s">
        <v>5</v>
      </c>
      <c r="BX94" s="116" t="s">
        <v>75</v>
      </c>
      <c r="CL94" s="116" t="s">
        <v>1</v>
      </c>
    </row>
    <row r="95" s="7" customFormat="1" ht="16.5" customHeight="1">
      <c r="A95" s="118" t="s">
        <v>76</v>
      </c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Vodovodní přípojka'!J30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79</v>
      </c>
      <c r="AR95" s="125"/>
      <c r="AS95" s="126">
        <v>0</v>
      </c>
      <c r="AT95" s="127">
        <f>ROUND(SUM(AV95:AW95),2)</f>
        <v>0</v>
      </c>
      <c r="AU95" s="128">
        <f>'01 - Vodovodní přípojka'!P123</f>
        <v>0</v>
      </c>
      <c r="AV95" s="127">
        <f>'01 - Vodovodní přípojka'!J33</f>
        <v>0</v>
      </c>
      <c r="AW95" s="127">
        <f>'01 - Vodovodní přípojka'!J34</f>
        <v>0</v>
      </c>
      <c r="AX95" s="127">
        <f>'01 - Vodovodní přípojka'!J35</f>
        <v>0</v>
      </c>
      <c r="AY95" s="127">
        <f>'01 - Vodovodní přípojka'!J36</f>
        <v>0</v>
      </c>
      <c r="AZ95" s="127">
        <f>'01 - Vodovodní přípojka'!F33</f>
        <v>0</v>
      </c>
      <c r="BA95" s="127">
        <f>'01 - Vodovodní přípojka'!F34</f>
        <v>0</v>
      </c>
      <c r="BB95" s="127">
        <f>'01 - Vodovodní přípojka'!F35</f>
        <v>0</v>
      </c>
      <c r="BC95" s="127">
        <f>'01 - Vodovodní přípojka'!F36</f>
        <v>0</v>
      </c>
      <c r="BD95" s="129">
        <f>'01 - Vodovodní přípojka'!F37</f>
        <v>0</v>
      </c>
      <c r="BE95" s="7"/>
      <c r="BT95" s="130" t="s">
        <v>80</v>
      </c>
      <c r="BV95" s="130" t="s">
        <v>14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7" customFormat="1" ht="16.5" customHeight="1">
      <c r="A96" s="118" t="s">
        <v>76</v>
      </c>
      <c r="B96" s="119"/>
      <c r="C96" s="120"/>
      <c r="D96" s="121" t="s">
        <v>83</v>
      </c>
      <c r="E96" s="121"/>
      <c r="F96" s="121"/>
      <c r="G96" s="121"/>
      <c r="H96" s="121"/>
      <c r="I96" s="122"/>
      <c r="J96" s="121" t="s">
        <v>84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'02 - Vedlejší náklady'!J30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79</v>
      </c>
      <c r="AR96" s="125"/>
      <c r="AS96" s="131">
        <v>0</v>
      </c>
      <c r="AT96" s="132">
        <f>ROUND(SUM(AV96:AW96),2)</f>
        <v>0</v>
      </c>
      <c r="AU96" s="133">
        <f>'02 - Vedlejší náklady'!P117</f>
        <v>0</v>
      </c>
      <c r="AV96" s="132">
        <f>'02 - Vedlejší náklady'!J33</f>
        <v>0</v>
      </c>
      <c r="AW96" s="132">
        <f>'02 - Vedlejší náklady'!J34</f>
        <v>0</v>
      </c>
      <c r="AX96" s="132">
        <f>'02 - Vedlejší náklady'!J35</f>
        <v>0</v>
      </c>
      <c r="AY96" s="132">
        <f>'02 - Vedlejší náklady'!J36</f>
        <v>0</v>
      </c>
      <c r="AZ96" s="132">
        <f>'02 - Vedlejší náklady'!F33</f>
        <v>0</v>
      </c>
      <c r="BA96" s="132">
        <f>'02 - Vedlejší náklady'!F34</f>
        <v>0</v>
      </c>
      <c r="BB96" s="132">
        <f>'02 - Vedlejší náklady'!F35</f>
        <v>0</v>
      </c>
      <c r="BC96" s="132">
        <f>'02 - Vedlejší náklady'!F36</f>
        <v>0</v>
      </c>
      <c r="BD96" s="134">
        <f>'02 - Vedlejší náklady'!F37</f>
        <v>0</v>
      </c>
      <c r="BE96" s="7"/>
      <c r="BT96" s="130" t="s">
        <v>80</v>
      </c>
      <c r="BV96" s="130" t="s">
        <v>14</v>
      </c>
      <c r="BW96" s="130" t="s">
        <v>85</v>
      </c>
      <c r="BX96" s="130" t="s">
        <v>5</v>
      </c>
      <c r="CL96" s="130" t="s">
        <v>1</v>
      </c>
      <c r="CM96" s="130" t="s">
        <v>82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9H4X8M3RYtoFI34ZsraYYByhIKmepS2tKjwvGEJiKzvtoYWlR/RIOVyTfRz+715w2frsMqV2RWMyFBenTQPOJg==" hashValue="9No9s8oAx++4Icok+6+passLxd8wAcjAOjAQiGDlbHH++4KLWDkARoPLU0NQ/7UY29MabpSH4RZ4Mzwm9gQvl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Vodovodní přípojka'!C2" display="/"/>
    <hyperlink ref="A96" location="'02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82</v>
      </c>
    </row>
    <row r="4" s="1" customFormat="1" ht="24.96" customHeight="1">
      <c r="B4" s="19"/>
      <c r="D4" s="137" t="s">
        <v>86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2020-DP-05 - Hodonín, budova TO - zlepšení sociálního zázemí - SO 01-27-...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87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ROUND((SUM(BE123:BE239)),  2)</f>
        <v>0</v>
      </c>
      <c r="G33" s="37"/>
      <c r="H33" s="37"/>
      <c r="I33" s="154">
        <v>0.20999999999999999</v>
      </c>
      <c r="J33" s="153">
        <f>ROUND(((SUM(BE123:BE239))*I33),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ROUND((SUM(BF123:BF239)),  2)</f>
        <v>0</v>
      </c>
      <c r="G34" s="37"/>
      <c r="H34" s="37"/>
      <c r="I34" s="154">
        <v>0.14999999999999999</v>
      </c>
      <c r="J34" s="153">
        <f>ROUND(((SUM(BF123:BF239))*I34),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ROUND((SUM(BG123:BG239)),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ROUND((SUM(BH123:BH239)),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ROUND((SUM(BI123:BI239)),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2020-DP-05 - Hodonín, budova TO - zlepšení sociálního zázemí - SO 01-27-...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Vodovodní přípojka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90</v>
      </c>
      <c r="D94" s="175"/>
      <c r="E94" s="175"/>
      <c r="F94" s="175"/>
      <c r="G94" s="175"/>
      <c r="H94" s="175"/>
      <c r="I94" s="175"/>
      <c r="J94" s="176" t="s">
        <v>91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92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93</v>
      </c>
    </row>
    <row r="97" s="9" customFormat="1" ht="24.96" customHeight="1">
      <c r="A97" s="9"/>
      <c r="B97" s="178"/>
      <c r="C97" s="179"/>
      <c r="D97" s="180" t="s">
        <v>94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J179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J181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J194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J198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99</v>
      </c>
      <c r="E102" s="181"/>
      <c r="F102" s="181"/>
      <c r="G102" s="181"/>
      <c r="H102" s="181"/>
      <c r="I102" s="181"/>
      <c r="J102" s="182">
        <f>J200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100</v>
      </c>
      <c r="E103" s="181"/>
      <c r="F103" s="181"/>
      <c r="G103" s="181"/>
      <c r="H103" s="181"/>
      <c r="I103" s="181"/>
      <c r="J103" s="182">
        <f>J238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101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6.25" customHeight="1">
      <c r="A113" s="37"/>
      <c r="B113" s="38"/>
      <c r="C113" s="39"/>
      <c r="D113" s="39"/>
      <c r="E113" s="173" t="str">
        <f>E7</f>
        <v>2020-DP-05 - Hodonín, budova TO - zlepšení sociálního zázemí - SO 01-27-...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87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01 - Vodovodní přípojka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9. 6. 2023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31" t="s">
        <v>29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IF(E18="","",E18)</f>
        <v>Vyplň údaj</v>
      </c>
      <c r="G120" s="39"/>
      <c r="H120" s="39"/>
      <c r="I120" s="31" t="s">
        <v>31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0" customFormat="1" ht="29.28" customHeight="1">
      <c r="A122" s="184"/>
      <c r="B122" s="185"/>
      <c r="C122" s="186" t="s">
        <v>102</v>
      </c>
      <c r="D122" s="187" t="s">
        <v>58</v>
      </c>
      <c r="E122" s="187" t="s">
        <v>54</v>
      </c>
      <c r="F122" s="187" t="s">
        <v>55</v>
      </c>
      <c r="G122" s="187" t="s">
        <v>103</v>
      </c>
      <c r="H122" s="187" t="s">
        <v>104</v>
      </c>
      <c r="I122" s="187" t="s">
        <v>105</v>
      </c>
      <c r="J122" s="187" t="s">
        <v>91</v>
      </c>
      <c r="K122" s="188" t="s">
        <v>106</v>
      </c>
      <c r="L122" s="189"/>
      <c r="M122" s="99" t="s">
        <v>1</v>
      </c>
      <c r="N122" s="100" t="s">
        <v>37</v>
      </c>
      <c r="O122" s="100" t="s">
        <v>107</v>
      </c>
      <c r="P122" s="100" t="s">
        <v>108</v>
      </c>
      <c r="Q122" s="100" t="s">
        <v>109</v>
      </c>
      <c r="R122" s="100" t="s">
        <v>110</v>
      </c>
      <c r="S122" s="100" t="s">
        <v>111</v>
      </c>
      <c r="T122" s="101" t="s">
        <v>112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7"/>
      <c r="B123" s="38"/>
      <c r="C123" s="106" t="s">
        <v>113</v>
      </c>
      <c r="D123" s="39"/>
      <c r="E123" s="39"/>
      <c r="F123" s="39"/>
      <c r="G123" s="39"/>
      <c r="H123" s="39"/>
      <c r="I123" s="39"/>
      <c r="J123" s="190">
        <f>BK123</f>
        <v>0</v>
      </c>
      <c r="K123" s="39"/>
      <c r="L123" s="43"/>
      <c r="M123" s="102"/>
      <c r="N123" s="191"/>
      <c r="O123" s="103"/>
      <c r="P123" s="192">
        <f>P124+P179+P181+P194+P198+P200+P238</f>
        <v>0</v>
      </c>
      <c r="Q123" s="103"/>
      <c r="R123" s="192">
        <f>R124+R179+R181+R194+R198+R200+R238</f>
        <v>0.34807019999999994</v>
      </c>
      <c r="S123" s="103"/>
      <c r="T123" s="193">
        <f>T124+T179+T181+T194+T198+T200+T238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93</v>
      </c>
      <c r="BK123" s="194">
        <f>BK124+BK179+BK181+BK194+BK198+BK200+BK238</f>
        <v>0</v>
      </c>
    </row>
    <row r="124" s="11" customFormat="1" ht="25.92" customHeight="1">
      <c r="A124" s="11"/>
      <c r="B124" s="195"/>
      <c r="C124" s="196"/>
      <c r="D124" s="197" t="s">
        <v>72</v>
      </c>
      <c r="E124" s="198" t="s">
        <v>80</v>
      </c>
      <c r="F124" s="198" t="s">
        <v>114</v>
      </c>
      <c r="G124" s="196"/>
      <c r="H124" s="196"/>
      <c r="I124" s="199"/>
      <c r="J124" s="200">
        <f>BK124</f>
        <v>0</v>
      </c>
      <c r="K124" s="196"/>
      <c r="L124" s="201"/>
      <c r="M124" s="202"/>
      <c r="N124" s="203"/>
      <c r="O124" s="203"/>
      <c r="P124" s="204">
        <f>SUM(P125:P178)</f>
        <v>0</v>
      </c>
      <c r="Q124" s="203"/>
      <c r="R124" s="204">
        <f>SUM(R125:R178)</f>
        <v>0.34807019999999994</v>
      </c>
      <c r="S124" s="203"/>
      <c r="T124" s="205">
        <f>SUM(T125:T178)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6" t="s">
        <v>80</v>
      </c>
      <c r="AT124" s="207" t="s">
        <v>72</v>
      </c>
      <c r="AU124" s="207" t="s">
        <v>73</v>
      </c>
      <c r="AY124" s="206" t="s">
        <v>115</v>
      </c>
      <c r="BK124" s="208">
        <f>SUM(BK125:BK178)</f>
        <v>0</v>
      </c>
    </row>
    <row r="125" s="2" customFormat="1" ht="44.25" customHeight="1">
      <c r="A125" s="37"/>
      <c r="B125" s="38"/>
      <c r="C125" s="209" t="s">
        <v>80</v>
      </c>
      <c r="D125" s="209" t="s">
        <v>116</v>
      </c>
      <c r="E125" s="210" t="s">
        <v>117</v>
      </c>
      <c r="F125" s="211" t="s">
        <v>118</v>
      </c>
      <c r="G125" s="212" t="s">
        <v>119</v>
      </c>
      <c r="H125" s="213">
        <v>31.75</v>
      </c>
      <c r="I125" s="214"/>
      <c r="J125" s="215">
        <f>ROUND(I125*H125,2)</f>
        <v>0</v>
      </c>
      <c r="K125" s="211" t="s">
        <v>120</v>
      </c>
      <c r="L125" s="43"/>
      <c r="M125" s="216" t="s">
        <v>1</v>
      </c>
      <c r="N125" s="217" t="s">
        <v>38</v>
      </c>
      <c r="O125" s="90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0" t="s">
        <v>121</v>
      </c>
      <c r="AT125" s="220" t="s">
        <v>116</v>
      </c>
      <c r="AU125" s="220" t="s">
        <v>80</v>
      </c>
      <c r="AY125" s="16" t="s">
        <v>115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6" t="s">
        <v>80</v>
      </c>
      <c r="BK125" s="221">
        <f>ROUND(I125*H125,2)</f>
        <v>0</v>
      </c>
      <c r="BL125" s="16" t="s">
        <v>121</v>
      </c>
      <c r="BM125" s="220" t="s">
        <v>82</v>
      </c>
    </row>
    <row r="126" s="12" customFormat="1">
      <c r="A126" s="12"/>
      <c r="B126" s="222"/>
      <c r="C126" s="223"/>
      <c r="D126" s="224" t="s">
        <v>122</v>
      </c>
      <c r="E126" s="225" t="s">
        <v>1</v>
      </c>
      <c r="F126" s="226" t="s">
        <v>123</v>
      </c>
      <c r="G126" s="223"/>
      <c r="H126" s="225" t="s">
        <v>1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2" t="s">
        <v>122</v>
      </c>
      <c r="AU126" s="232" t="s">
        <v>80</v>
      </c>
      <c r="AV126" s="12" t="s">
        <v>80</v>
      </c>
      <c r="AW126" s="12" t="s">
        <v>30</v>
      </c>
      <c r="AX126" s="12" t="s">
        <v>73</v>
      </c>
      <c r="AY126" s="232" t="s">
        <v>115</v>
      </c>
    </row>
    <row r="127" s="13" customFormat="1">
      <c r="A127" s="13"/>
      <c r="B127" s="233"/>
      <c r="C127" s="234"/>
      <c r="D127" s="224" t="s">
        <v>122</v>
      </c>
      <c r="E127" s="235" t="s">
        <v>1</v>
      </c>
      <c r="F127" s="236" t="s">
        <v>124</v>
      </c>
      <c r="G127" s="234"/>
      <c r="H127" s="237">
        <v>10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122</v>
      </c>
      <c r="AU127" s="243" t="s">
        <v>80</v>
      </c>
      <c r="AV127" s="13" t="s">
        <v>82</v>
      </c>
      <c r="AW127" s="13" t="s">
        <v>30</v>
      </c>
      <c r="AX127" s="13" t="s">
        <v>73</v>
      </c>
      <c r="AY127" s="243" t="s">
        <v>115</v>
      </c>
    </row>
    <row r="128" s="12" customFormat="1">
      <c r="A128" s="12"/>
      <c r="B128" s="222"/>
      <c r="C128" s="223"/>
      <c r="D128" s="224" t="s">
        <v>122</v>
      </c>
      <c r="E128" s="225" t="s">
        <v>1</v>
      </c>
      <c r="F128" s="226" t="s">
        <v>125</v>
      </c>
      <c r="G128" s="223"/>
      <c r="H128" s="225" t="s">
        <v>1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2" t="s">
        <v>122</v>
      </c>
      <c r="AU128" s="232" t="s">
        <v>80</v>
      </c>
      <c r="AV128" s="12" t="s">
        <v>80</v>
      </c>
      <c r="AW128" s="12" t="s">
        <v>30</v>
      </c>
      <c r="AX128" s="12" t="s">
        <v>73</v>
      </c>
      <c r="AY128" s="232" t="s">
        <v>115</v>
      </c>
    </row>
    <row r="129" s="13" customFormat="1">
      <c r="A129" s="13"/>
      <c r="B129" s="233"/>
      <c r="C129" s="234"/>
      <c r="D129" s="224" t="s">
        <v>122</v>
      </c>
      <c r="E129" s="235" t="s">
        <v>1</v>
      </c>
      <c r="F129" s="236" t="s">
        <v>126</v>
      </c>
      <c r="G129" s="234"/>
      <c r="H129" s="237">
        <v>15.75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122</v>
      </c>
      <c r="AU129" s="243" t="s">
        <v>80</v>
      </c>
      <c r="AV129" s="13" t="s">
        <v>82</v>
      </c>
      <c r="AW129" s="13" t="s">
        <v>30</v>
      </c>
      <c r="AX129" s="13" t="s">
        <v>73</v>
      </c>
      <c r="AY129" s="243" t="s">
        <v>115</v>
      </c>
    </row>
    <row r="130" s="12" customFormat="1">
      <c r="A130" s="12"/>
      <c r="B130" s="222"/>
      <c r="C130" s="223"/>
      <c r="D130" s="224" t="s">
        <v>122</v>
      </c>
      <c r="E130" s="225" t="s">
        <v>1</v>
      </c>
      <c r="F130" s="226" t="s">
        <v>127</v>
      </c>
      <c r="G130" s="223"/>
      <c r="H130" s="225" t="s">
        <v>1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2" t="s">
        <v>122</v>
      </c>
      <c r="AU130" s="232" t="s">
        <v>80</v>
      </c>
      <c r="AV130" s="12" t="s">
        <v>80</v>
      </c>
      <c r="AW130" s="12" t="s">
        <v>30</v>
      </c>
      <c r="AX130" s="12" t="s">
        <v>73</v>
      </c>
      <c r="AY130" s="232" t="s">
        <v>115</v>
      </c>
    </row>
    <row r="131" s="13" customFormat="1">
      <c r="A131" s="13"/>
      <c r="B131" s="233"/>
      <c r="C131" s="234"/>
      <c r="D131" s="224" t="s">
        <v>122</v>
      </c>
      <c r="E131" s="235" t="s">
        <v>1</v>
      </c>
      <c r="F131" s="236" t="s">
        <v>128</v>
      </c>
      <c r="G131" s="234"/>
      <c r="H131" s="237">
        <v>6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122</v>
      </c>
      <c r="AU131" s="243" t="s">
        <v>80</v>
      </c>
      <c r="AV131" s="13" t="s">
        <v>82</v>
      </c>
      <c r="AW131" s="13" t="s">
        <v>30</v>
      </c>
      <c r="AX131" s="13" t="s">
        <v>73</v>
      </c>
      <c r="AY131" s="243" t="s">
        <v>115</v>
      </c>
    </row>
    <row r="132" s="14" customFormat="1">
      <c r="A132" s="14"/>
      <c r="B132" s="244"/>
      <c r="C132" s="245"/>
      <c r="D132" s="224" t="s">
        <v>122</v>
      </c>
      <c r="E132" s="246" t="s">
        <v>1</v>
      </c>
      <c r="F132" s="247" t="s">
        <v>129</v>
      </c>
      <c r="G132" s="245"/>
      <c r="H132" s="248">
        <v>31.75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122</v>
      </c>
      <c r="AU132" s="254" t="s">
        <v>80</v>
      </c>
      <c r="AV132" s="14" t="s">
        <v>121</v>
      </c>
      <c r="AW132" s="14" t="s">
        <v>30</v>
      </c>
      <c r="AX132" s="14" t="s">
        <v>80</v>
      </c>
      <c r="AY132" s="254" t="s">
        <v>115</v>
      </c>
    </row>
    <row r="133" s="2" customFormat="1" ht="44.25" customHeight="1">
      <c r="A133" s="37"/>
      <c r="B133" s="38"/>
      <c r="C133" s="209" t="s">
        <v>82</v>
      </c>
      <c r="D133" s="209" t="s">
        <v>116</v>
      </c>
      <c r="E133" s="210" t="s">
        <v>130</v>
      </c>
      <c r="F133" s="211" t="s">
        <v>131</v>
      </c>
      <c r="G133" s="212" t="s">
        <v>119</v>
      </c>
      <c r="H133" s="213">
        <v>77.968999999999994</v>
      </c>
      <c r="I133" s="214"/>
      <c r="J133" s="215">
        <f>ROUND(I133*H133,2)</f>
        <v>0</v>
      </c>
      <c r="K133" s="211" t="s">
        <v>120</v>
      </c>
      <c r="L133" s="43"/>
      <c r="M133" s="216" t="s">
        <v>1</v>
      </c>
      <c r="N133" s="217" t="s">
        <v>38</v>
      </c>
      <c r="O133" s="90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0" t="s">
        <v>121</v>
      </c>
      <c r="AT133" s="220" t="s">
        <v>116</v>
      </c>
      <c r="AU133" s="220" t="s">
        <v>80</v>
      </c>
      <c r="AY133" s="16" t="s">
        <v>115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6" t="s">
        <v>80</v>
      </c>
      <c r="BK133" s="221">
        <f>ROUND(I133*H133,2)</f>
        <v>0</v>
      </c>
      <c r="BL133" s="16" t="s">
        <v>121</v>
      </c>
      <c r="BM133" s="220" t="s">
        <v>121</v>
      </c>
    </row>
    <row r="134" s="13" customFormat="1">
      <c r="A134" s="13"/>
      <c r="B134" s="233"/>
      <c r="C134" s="234"/>
      <c r="D134" s="224" t="s">
        <v>122</v>
      </c>
      <c r="E134" s="235" t="s">
        <v>1</v>
      </c>
      <c r="F134" s="236" t="s">
        <v>132</v>
      </c>
      <c r="G134" s="234"/>
      <c r="H134" s="237">
        <v>77.968999999999994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122</v>
      </c>
      <c r="AU134" s="243" t="s">
        <v>80</v>
      </c>
      <c r="AV134" s="13" t="s">
        <v>82</v>
      </c>
      <c r="AW134" s="13" t="s">
        <v>30</v>
      </c>
      <c r="AX134" s="13" t="s">
        <v>73</v>
      </c>
      <c r="AY134" s="243" t="s">
        <v>115</v>
      </c>
    </row>
    <row r="135" s="14" customFormat="1">
      <c r="A135" s="14"/>
      <c r="B135" s="244"/>
      <c r="C135" s="245"/>
      <c r="D135" s="224" t="s">
        <v>122</v>
      </c>
      <c r="E135" s="246" t="s">
        <v>1</v>
      </c>
      <c r="F135" s="247" t="s">
        <v>129</v>
      </c>
      <c r="G135" s="245"/>
      <c r="H135" s="248">
        <v>77.968999999999994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122</v>
      </c>
      <c r="AU135" s="254" t="s">
        <v>80</v>
      </c>
      <c r="AV135" s="14" t="s">
        <v>121</v>
      </c>
      <c r="AW135" s="14" t="s">
        <v>30</v>
      </c>
      <c r="AX135" s="14" t="s">
        <v>80</v>
      </c>
      <c r="AY135" s="254" t="s">
        <v>115</v>
      </c>
    </row>
    <row r="136" s="2" customFormat="1" ht="44.25" customHeight="1">
      <c r="A136" s="37"/>
      <c r="B136" s="38"/>
      <c r="C136" s="209" t="s">
        <v>133</v>
      </c>
      <c r="D136" s="209" t="s">
        <v>116</v>
      </c>
      <c r="E136" s="210" t="s">
        <v>134</v>
      </c>
      <c r="F136" s="211" t="s">
        <v>135</v>
      </c>
      <c r="G136" s="212" t="s">
        <v>119</v>
      </c>
      <c r="H136" s="213">
        <v>33.414999999999999</v>
      </c>
      <c r="I136" s="214"/>
      <c r="J136" s="215">
        <f>ROUND(I136*H136,2)</f>
        <v>0</v>
      </c>
      <c r="K136" s="211" t="s">
        <v>120</v>
      </c>
      <c r="L136" s="43"/>
      <c r="M136" s="216" t="s">
        <v>1</v>
      </c>
      <c r="N136" s="217" t="s">
        <v>38</v>
      </c>
      <c r="O136" s="90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0" t="s">
        <v>121</v>
      </c>
      <c r="AT136" s="220" t="s">
        <v>116</v>
      </c>
      <c r="AU136" s="220" t="s">
        <v>80</v>
      </c>
      <c r="AY136" s="16" t="s">
        <v>115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6" t="s">
        <v>80</v>
      </c>
      <c r="BK136" s="221">
        <f>ROUND(I136*H136,2)</f>
        <v>0</v>
      </c>
      <c r="BL136" s="16" t="s">
        <v>121</v>
      </c>
      <c r="BM136" s="220" t="s">
        <v>136</v>
      </c>
    </row>
    <row r="137" s="13" customFormat="1">
      <c r="A137" s="13"/>
      <c r="B137" s="233"/>
      <c r="C137" s="234"/>
      <c r="D137" s="224" t="s">
        <v>122</v>
      </c>
      <c r="E137" s="235" t="s">
        <v>1</v>
      </c>
      <c r="F137" s="236" t="s">
        <v>137</v>
      </c>
      <c r="G137" s="234"/>
      <c r="H137" s="237">
        <v>33.414999999999999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122</v>
      </c>
      <c r="AU137" s="243" t="s">
        <v>80</v>
      </c>
      <c r="AV137" s="13" t="s">
        <v>82</v>
      </c>
      <c r="AW137" s="13" t="s">
        <v>30</v>
      </c>
      <c r="AX137" s="13" t="s">
        <v>73</v>
      </c>
      <c r="AY137" s="243" t="s">
        <v>115</v>
      </c>
    </row>
    <row r="138" s="14" customFormat="1">
      <c r="A138" s="14"/>
      <c r="B138" s="244"/>
      <c r="C138" s="245"/>
      <c r="D138" s="224" t="s">
        <v>122</v>
      </c>
      <c r="E138" s="246" t="s">
        <v>1</v>
      </c>
      <c r="F138" s="247" t="s">
        <v>129</v>
      </c>
      <c r="G138" s="245"/>
      <c r="H138" s="248">
        <v>33.414999999999999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122</v>
      </c>
      <c r="AU138" s="254" t="s">
        <v>80</v>
      </c>
      <c r="AV138" s="14" t="s">
        <v>121</v>
      </c>
      <c r="AW138" s="14" t="s">
        <v>30</v>
      </c>
      <c r="AX138" s="14" t="s">
        <v>80</v>
      </c>
      <c r="AY138" s="254" t="s">
        <v>115</v>
      </c>
    </row>
    <row r="139" s="2" customFormat="1" ht="37.8" customHeight="1">
      <c r="A139" s="37"/>
      <c r="B139" s="38"/>
      <c r="C139" s="209" t="s">
        <v>121</v>
      </c>
      <c r="D139" s="209" t="s">
        <v>116</v>
      </c>
      <c r="E139" s="210" t="s">
        <v>138</v>
      </c>
      <c r="F139" s="211" t="s">
        <v>139</v>
      </c>
      <c r="G139" s="212" t="s">
        <v>119</v>
      </c>
      <c r="H139" s="213">
        <v>13.366</v>
      </c>
      <c r="I139" s="214"/>
      <c r="J139" s="215">
        <f>ROUND(I139*H139,2)</f>
        <v>0</v>
      </c>
      <c r="K139" s="211" t="s">
        <v>120</v>
      </c>
      <c r="L139" s="43"/>
      <c r="M139" s="216" t="s">
        <v>1</v>
      </c>
      <c r="N139" s="217" t="s">
        <v>38</v>
      </c>
      <c r="O139" s="90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0" t="s">
        <v>121</v>
      </c>
      <c r="AT139" s="220" t="s">
        <v>116</v>
      </c>
      <c r="AU139" s="220" t="s">
        <v>80</v>
      </c>
      <c r="AY139" s="16" t="s">
        <v>115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6" t="s">
        <v>80</v>
      </c>
      <c r="BK139" s="221">
        <f>ROUND(I139*H139,2)</f>
        <v>0</v>
      </c>
      <c r="BL139" s="16" t="s">
        <v>121</v>
      </c>
      <c r="BM139" s="220" t="s">
        <v>140</v>
      </c>
    </row>
    <row r="140" s="2" customFormat="1" ht="55.5" customHeight="1">
      <c r="A140" s="37"/>
      <c r="B140" s="38"/>
      <c r="C140" s="209" t="s">
        <v>141</v>
      </c>
      <c r="D140" s="209" t="s">
        <v>116</v>
      </c>
      <c r="E140" s="210" t="s">
        <v>142</v>
      </c>
      <c r="F140" s="211" t="s">
        <v>143</v>
      </c>
      <c r="G140" s="212" t="s">
        <v>119</v>
      </c>
      <c r="H140" s="213">
        <v>2</v>
      </c>
      <c r="I140" s="214"/>
      <c r="J140" s="215">
        <f>ROUND(I140*H140,2)</f>
        <v>0</v>
      </c>
      <c r="K140" s="211" t="s">
        <v>120</v>
      </c>
      <c r="L140" s="43"/>
      <c r="M140" s="216" t="s">
        <v>1</v>
      </c>
      <c r="N140" s="217" t="s">
        <v>38</v>
      </c>
      <c r="O140" s="90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0" t="s">
        <v>121</v>
      </c>
      <c r="AT140" s="220" t="s">
        <v>116</v>
      </c>
      <c r="AU140" s="220" t="s">
        <v>80</v>
      </c>
      <c r="AY140" s="16" t="s">
        <v>115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6" t="s">
        <v>80</v>
      </c>
      <c r="BK140" s="221">
        <f>ROUND(I140*H140,2)</f>
        <v>0</v>
      </c>
      <c r="BL140" s="16" t="s">
        <v>121</v>
      </c>
      <c r="BM140" s="220" t="s">
        <v>144</v>
      </c>
    </row>
    <row r="141" s="2" customFormat="1" ht="44.25" customHeight="1">
      <c r="A141" s="37"/>
      <c r="B141" s="38"/>
      <c r="C141" s="209" t="s">
        <v>136</v>
      </c>
      <c r="D141" s="209" t="s">
        <v>116</v>
      </c>
      <c r="E141" s="210" t="s">
        <v>145</v>
      </c>
      <c r="F141" s="211" t="s">
        <v>146</v>
      </c>
      <c r="G141" s="212" t="s">
        <v>147</v>
      </c>
      <c r="H141" s="213">
        <v>11</v>
      </c>
      <c r="I141" s="214"/>
      <c r="J141" s="215">
        <f>ROUND(I141*H141,2)</f>
        <v>0</v>
      </c>
      <c r="K141" s="211" t="s">
        <v>120</v>
      </c>
      <c r="L141" s="43"/>
      <c r="M141" s="216" t="s">
        <v>1</v>
      </c>
      <c r="N141" s="217" t="s">
        <v>38</v>
      </c>
      <c r="O141" s="90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0" t="s">
        <v>121</v>
      </c>
      <c r="AT141" s="220" t="s">
        <v>116</v>
      </c>
      <c r="AU141" s="220" t="s">
        <v>80</v>
      </c>
      <c r="AY141" s="16" t="s">
        <v>115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6" t="s">
        <v>80</v>
      </c>
      <c r="BK141" s="221">
        <f>ROUND(I141*H141,2)</f>
        <v>0</v>
      </c>
      <c r="BL141" s="16" t="s">
        <v>121</v>
      </c>
      <c r="BM141" s="220" t="s">
        <v>148</v>
      </c>
    </row>
    <row r="142" s="2" customFormat="1" ht="37.8" customHeight="1">
      <c r="A142" s="37"/>
      <c r="B142" s="38"/>
      <c r="C142" s="209" t="s">
        <v>149</v>
      </c>
      <c r="D142" s="209" t="s">
        <v>116</v>
      </c>
      <c r="E142" s="210" t="s">
        <v>150</v>
      </c>
      <c r="F142" s="211" t="s">
        <v>151</v>
      </c>
      <c r="G142" s="212" t="s">
        <v>152</v>
      </c>
      <c r="H142" s="213">
        <v>371.27999999999997</v>
      </c>
      <c r="I142" s="214"/>
      <c r="J142" s="215">
        <f>ROUND(I142*H142,2)</f>
        <v>0</v>
      </c>
      <c r="K142" s="211" t="s">
        <v>120</v>
      </c>
      <c r="L142" s="43"/>
      <c r="M142" s="216" t="s">
        <v>1</v>
      </c>
      <c r="N142" s="217" t="s">
        <v>38</v>
      </c>
      <c r="O142" s="90"/>
      <c r="P142" s="218">
        <f>O142*H142</f>
        <v>0</v>
      </c>
      <c r="Q142" s="218">
        <v>0.00084000000000000003</v>
      </c>
      <c r="R142" s="218">
        <f>Q142*H142</f>
        <v>0.31187519999999996</v>
      </c>
      <c r="S142" s="218">
        <v>0</v>
      </c>
      <c r="T142" s="21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0" t="s">
        <v>121</v>
      </c>
      <c r="AT142" s="220" t="s">
        <v>116</v>
      </c>
      <c r="AU142" s="220" t="s">
        <v>80</v>
      </c>
      <c r="AY142" s="16" t="s">
        <v>115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6" t="s">
        <v>80</v>
      </c>
      <c r="BK142" s="221">
        <f>ROUND(I142*H142,2)</f>
        <v>0</v>
      </c>
      <c r="BL142" s="16" t="s">
        <v>121</v>
      </c>
      <c r="BM142" s="220" t="s">
        <v>153</v>
      </c>
    </row>
    <row r="143" s="13" customFormat="1">
      <c r="A143" s="13"/>
      <c r="B143" s="233"/>
      <c r="C143" s="234"/>
      <c r="D143" s="224" t="s">
        <v>122</v>
      </c>
      <c r="E143" s="235" t="s">
        <v>1</v>
      </c>
      <c r="F143" s="236" t="s">
        <v>154</v>
      </c>
      <c r="G143" s="234"/>
      <c r="H143" s="237">
        <v>371.27999999999997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122</v>
      </c>
      <c r="AU143" s="243" t="s">
        <v>80</v>
      </c>
      <c r="AV143" s="13" t="s">
        <v>82</v>
      </c>
      <c r="AW143" s="13" t="s">
        <v>30</v>
      </c>
      <c r="AX143" s="13" t="s">
        <v>73</v>
      </c>
      <c r="AY143" s="243" t="s">
        <v>115</v>
      </c>
    </row>
    <row r="144" s="14" customFormat="1">
      <c r="A144" s="14"/>
      <c r="B144" s="244"/>
      <c r="C144" s="245"/>
      <c r="D144" s="224" t="s">
        <v>122</v>
      </c>
      <c r="E144" s="246" t="s">
        <v>1</v>
      </c>
      <c r="F144" s="247" t="s">
        <v>129</v>
      </c>
      <c r="G144" s="245"/>
      <c r="H144" s="248">
        <v>371.27999999999997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122</v>
      </c>
      <c r="AU144" s="254" t="s">
        <v>80</v>
      </c>
      <c r="AV144" s="14" t="s">
        <v>121</v>
      </c>
      <c r="AW144" s="14" t="s">
        <v>30</v>
      </c>
      <c r="AX144" s="14" t="s">
        <v>80</v>
      </c>
      <c r="AY144" s="254" t="s">
        <v>115</v>
      </c>
    </row>
    <row r="145" s="2" customFormat="1" ht="37.8" customHeight="1">
      <c r="A145" s="37"/>
      <c r="B145" s="38"/>
      <c r="C145" s="209" t="s">
        <v>140</v>
      </c>
      <c r="D145" s="209" t="s">
        <v>116</v>
      </c>
      <c r="E145" s="210" t="s">
        <v>155</v>
      </c>
      <c r="F145" s="211" t="s">
        <v>156</v>
      </c>
      <c r="G145" s="212" t="s">
        <v>152</v>
      </c>
      <c r="H145" s="213">
        <v>18</v>
      </c>
      <c r="I145" s="214"/>
      <c r="J145" s="215">
        <f>ROUND(I145*H145,2)</f>
        <v>0</v>
      </c>
      <c r="K145" s="211" t="s">
        <v>120</v>
      </c>
      <c r="L145" s="43"/>
      <c r="M145" s="216" t="s">
        <v>1</v>
      </c>
      <c r="N145" s="217" t="s">
        <v>38</v>
      </c>
      <c r="O145" s="90"/>
      <c r="P145" s="218">
        <f>O145*H145</f>
        <v>0</v>
      </c>
      <c r="Q145" s="218">
        <v>0.00084999999999999995</v>
      </c>
      <c r="R145" s="218">
        <f>Q145*H145</f>
        <v>0.015299999999999999</v>
      </c>
      <c r="S145" s="218">
        <v>0</v>
      </c>
      <c r="T145" s="21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0" t="s">
        <v>121</v>
      </c>
      <c r="AT145" s="220" t="s">
        <v>116</v>
      </c>
      <c r="AU145" s="220" t="s">
        <v>80</v>
      </c>
      <c r="AY145" s="16" t="s">
        <v>115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6" t="s">
        <v>80</v>
      </c>
      <c r="BK145" s="221">
        <f>ROUND(I145*H145,2)</f>
        <v>0</v>
      </c>
      <c r="BL145" s="16" t="s">
        <v>121</v>
      </c>
      <c r="BM145" s="220" t="s">
        <v>157</v>
      </c>
    </row>
    <row r="146" s="12" customFormat="1">
      <c r="A146" s="12"/>
      <c r="B146" s="222"/>
      <c r="C146" s="223"/>
      <c r="D146" s="224" t="s">
        <v>122</v>
      </c>
      <c r="E146" s="225" t="s">
        <v>1</v>
      </c>
      <c r="F146" s="226" t="s">
        <v>123</v>
      </c>
      <c r="G146" s="223"/>
      <c r="H146" s="225" t="s">
        <v>1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2" t="s">
        <v>122</v>
      </c>
      <c r="AU146" s="232" t="s">
        <v>80</v>
      </c>
      <c r="AV146" s="12" t="s">
        <v>80</v>
      </c>
      <c r="AW146" s="12" t="s">
        <v>30</v>
      </c>
      <c r="AX146" s="12" t="s">
        <v>73</v>
      </c>
      <c r="AY146" s="232" t="s">
        <v>115</v>
      </c>
    </row>
    <row r="147" s="13" customFormat="1">
      <c r="A147" s="13"/>
      <c r="B147" s="233"/>
      <c r="C147" s="234"/>
      <c r="D147" s="224" t="s">
        <v>122</v>
      </c>
      <c r="E147" s="235" t="s">
        <v>1</v>
      </c>
      <c r="F147" s="236" t="s">
        <v>158</v>
      </c>
      <c r="G147" s="234"/>
      <c r="H147" s="237">
        <v>18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122</v>
      </c>
      <c r="AU147" s="243" t="s">
        <v>80</v>
      </c>
      <c r="AV147" s="13" t="s">
        <v>82</v>
      </c>
      <c r="AW147" s="13" t="s">
        <v>30</v>
      </c>
      <c r="AX147" s="13" t="s">
        <v>73</v>
      </c>
      <c r="AY147" s="243" t="s">
        <v>115</v>
      </c>
    </row>
    <row r="148" s="14" customFormat="1">
      <c r="A148" s="14"/>
      <c r="B148" s="244"/>
      <c r="C148" s="245"/>
      <c r="D148" s="224" t="s">
        <v>122</v>
      </c>
      <c r="E148" s="246" t="s">
        <v>1</v>
      </c>
      <c r="F148" s="247" t="s">
        <v>129</v>
      </c>
      <c r="G148" s="245"/>
      <c r="H148" s="248">
        <v>18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122</v>
      </c>
      <c r="AU148" s="254" t="s">
        <v>80</v>
      </c>
      <c r="AV148" s="14" t="s">
        <v>121</v>
      </c>
      <c r="AW148" s="14" t="s">
        <v>30</v>
      </c>
      <c r="AX148" s="14" t="s">
        <v>80</v>
      </c>
      <c r="AY148" s="254" t="s">
        <v>115</v>
      </c>
    </row>
    <row r="149" s="2" customFormat="1" ht="44.25" customHeight="1">
      <c r="A149" s="37"/>
      <c r="B149" s="38"/>
      <c r="C149" s="209" t="s">
        <v>159</v>
      </c>
      <c r="D149" s="209" t="s">
        <v>116</v>
      </c>
      <c r="E149" s="210" t="s">
        <v>160</v>
      </c>
      <c r="F149" s="211" t="s">
        <v>161</v>
      </c>
      <c r="G149" s="212" t="s">
        <v>152</v>
      </c>
      <c r="H149" s="213">
        <v>371.27999999999997</v>
      </c>
      <c r="I149" s="214"/>
      <c r="J149" s="215">
        <f>ROUND(I149*H149,2)</f>
        <v>0</v>
      </c>
      <c r="K149" s="211" t="s">
        <v>120</v>
      </c>
      <c r="L149" s="43"/>
      <c r="M149" s="216" t="s">
        <v>1</v>
      </c>
      <c r="N149" s="217" t="s">
        <v>38</v>
      </c>
      <c r="O149" s="90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0" t="s">
        <v>121</v>
      </c>
      <c r="AT149" s="220" t="s">
        <v>116</v>
      </c>
      <c r="AU149" s="220" t="s">
        <v>80</v>
      </c>
      <c r="AY149" s="16" t="s">
        <v>115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6" t="s">
        <v>80</v>
      </c>
      <c r="BK149" s="221">
        <f>ROUND(I149*H149,2)</f>
        <v>0</v>
      </c>
      <c r="BL149" s="16" t="s">
        <v>121</v>
      </c>
      <c r="BM149" s="220" t="s">
        <v>162</v>
      </c>
    </row>
    <row r="150" s="2" customFormat="1" ht="44.25" customHeight="1">
      <c r="A150" s="37"/>
      <c r="B150" s="38"/>
      <c r="C150" s="209" t="s">
        <v>144</v>
      </c>
      <c r="D150" s="209" t="s">
        <v>116</v>
      </c>
      <c r="E150" s="210" t="s">
        <v>163</v>
      </c>
      <c r="F150" s="211" t="s">
        <v>164</v>
      </c>
      <c r="G150" s="212" t="s">
        <v>152</v>
      </c>
      <c r="H150" s="213">
        <v>18</v>
      </c>
      <c r="I150" s="214"/>
      <c r="J150" s="215">
        <f>ROUND(I150*H150,2)</f>
        <v>0</v>
      </c>
      <c r="K150" s="211" t="s">
        <v>120</v>
      </c>
      <c r="L150" s="43"/>
      <c r="M150" s="216" t="s">
        <v>1</v>
      </c>
      <c r="N150" s="217" t="s">
        <v>38</v>
      </c>
      <c r="O150" s="90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0" t="s">
        <v>121</v>
      </c>
      <c r="AT150" s="220" t="s">
        <v>116</v>
      </c>
      <c r="AU150" s="220" t="s">
        <v>80</v>
      </c>
      <c r="AY150" s="16" t="s">
        <v>115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6" t="s">
        <v>80</v>
      </c>
      <c r="BK150" s="221">
        <f>ROUND(I150*H150,2)</f>
        <v>0</v>
      </c>
      <c r="BL150" s="16" t="s">
        <v>121</v>
      </c>
      <c r="BM150" s="220" t="s">
        <v>165</v>
      </c>
    </row>
    <row r="151" s="12" customFormat="1">
      <c r="A151" s="12"/>
      <c r="B151" s="222"/>
      <c r="C151" s="223"/>
      <c r="D151" s="224" t="s">
        <v>122</v>
      </c>
      <c r="E151" s="225" t="s">
        <v>1</v>
      </c>
      <c r="F151" s="226" t="s">
        <v>123</v>
      </c>
      <c r="G151" s="223"/>
      <c r="H151" s="225" t="s">
        <v>1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2" t="s">
        <v>122</v>
      </c>
      <c r="AU151" s="232" t="s">
        <v>80</v>
      </c>
      <c r="AV151" s="12" t="s">
        <v>80</v>
      </c>
      <c r="AW151" s="12" t="s">
        <v>30</v>
      </c>
      <c r="AX151" s="12" t="s">
        <v>73</v>
      </c>
      <c r="AY151" s="232" t="s">
        <v>115</v>
      </c>
    </row>
    <row r="152" s="13" customFormat="1">
      <c r="A152" s="13"/>
      <c r="B152" s="233"/>
      <c r="C152" s="234"/>
      <c r="D152" s="224" t="s">
        <v>122</v>
      </c>
      <c r="E152" s="235" t="s">
        <v>1</v>
      </c>
      <c r="F152" s="236" t="s">
        <v>158</v>
      </c>
      <c r="G152" s="234"/>
      <c r="H152" s="237">
        <v>18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122</v>
      </c>
      <c r="AU152" s="243" t="s">
        <v>80</v>
      </c>
      <c r="AV152" s="13" t="s">
        <v>82</v>
      </c>
      <c r="AW152" s="13" t="s">
        <v>30</v>
      </c>
      <c r="AX152" s="13" t="s">
        <v>73</v>
      </c>
      <c r="AY152" s="243" t="s">
        <v>115</v>
      </c>
    </row>
    <row r="153" s="14" customFormat="1">
      <c r="A153" s="14"/>
      <c r="B153" s="244"/>
      <c r="C153" s="245"/>
      <c r="D153" s="224" t="s">
        <v>122</v>
      </c>
      <c r="E153" s="246" t="s">
        <v>1</v>
      </c>
      <c r="F153" s="247" t="s">
        <v>129</v>
      </c>
      <c r="G153" s="245"/>
      <c r="H153" s="248">
        <v>18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122</v>
      </c>
      <c r="AU153" s="254" t="s">
        <v>80</v>
      </c>
      <c r="AV153" s="14" t="s">
        <v>121</v>
      </c>
      <c r="AW153" s="14" t="s">
        <v>30</v>
      </c>
      <c r="AX153" s="14" t="s">
        <v>80</v>
      </c>
      <c r="AY153" s="254" t="s">
        <v>115</v>
      </c>
    </row>
    <row r="154" s="2" customFormat="1" ht="24.15" customHeight="1">
      <c r="A154" s="37"/>
      <c r="B154" s="38"/>
      <c r="C154" s="209" t="s">
        <v>166</v>
      </c>
      <c r="D154" s="209" t="s">
        <v>116</v>
      </c>
      <c r="E154" s="210" t="s">
        <v>167</v>
      </c>
      <c r="F154" s="211" t="s">
        <v>168</v>
      </c>
      <c r="G154" s="212" t="s">
        <v>152</v>
      </c>
      <c r="H154" s="213">
        <v>19.5</v>
      </c>
      <c r="I154" s="214"/>
      <c r="J154" s="215">
        <f>ROUND(I154*H154,2)</f>
        <v>0</v>
      </c>
      <c r="K154" s="211" t="s">
        <v>120</v>
      </c>
      <c r="L154" s="43"/>
      <c r="M154" s="216" t="s">
        <v>1</v>
      </c>
      <c r="N154" s="217" t="s">
        <v>38</v>
      </c>
      <c r="O154" s="90"/>
      <c r="P154" s="218">
        <f>O154*H154</f>
        <v>0</v>
      </c>
      <c r="Q154" s="218">
        <v>0.00069999999999999999</v>
      </c>
      <c r="R154" s="218">
        <f>Q154*H154</f>
        <v>0.013650000000000001</v>
      </c>
      <c r="S154" s="218">
        <v>0</v>
      </c>
      <c r="T154" s="21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0" t="s">
        <v>121</v>
      </c>
      <c r="AT154" s="220" t="s">
        <v>116</v>
      </c>
      <c r="AU154" s="220" t="s">
        <v>80</v>
      </c>
      <c r="AY154" s="16" t="s">
        <v>115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6" t="s">
        <v>80</v>
      </c>
      <c r="BK154" s="221">
        <f>ROUND(I154*H154,2)</f>
        <v>0</v>
      </c>
      <c r="BL154" s="16" t="s">
        <v>121</v>
      </c>
      <c r="BM154" s="220" t="s">
        <v>169</v>
      </c>
    </row>
    <row r="155" s="12" customFormat="1">
      <c r="A155" s="12"/>
      <c r="B155" s="222"/>
      <c r="C155" s="223"/>
      <c r="D155" s="224" t="s">
        <v>122</v>
      </c>
      <c r="E155" s="225" t="s">
        <v>1</v>
      </c>
      <c r="F155" s="226" t="s">
        <v>125</v>
      </c>
      <c r="G155" s="223"/>
      <c r="H155" s="225" t="s">
        <v>1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2" t="s">
        <v>122</v>
      </c>
      <c r="AU155" s="232" t="s">
        <v>80</v>
      </c>
      <c r="AV155" s="12" t="s">
        <v>80</v>
      </c>
      <c r="AW155" s="12" t="s">
        <v>30</v>
      </c>
      <c r="AX155" s="12" t="s">
        <v>73</v>
      </c>
      <c r="AY155" s="232" t="s">
        <v>115</v>
      </c>
    </row>
    <row r="156" s="13" customFormat="1">
      <c r="A156" s="13"/>
      <c r="B156" s="233"/>
      <c r="C156" s="234"/>
      <c r="D156" s="224" t="s">
        <v>122</v>
      </c>
      <c r="E156" s="235" t="s">
        <v>1</v>
      </c>
      <c r="F156" s="236" t="s">
        <v>170</v>
      </c>
      <c r="G156" s="234"/>
      <c r="H156" s="237">
        <v>19.5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122</v>
      </c>
      <c r="AU156" s="243" t="s">
        <v>80</v>
      </c>
      <c r="AV156" s="13" t="s">
        <v>82</v>
      </c>
      <c r="AW156" s="13" t="s">
        <v>30</v>
      </c>
      <c r="AX156" s="13" t="s">
        <v>80</v>
      </c>
      <c r="AY156" s="243" t="s">
        <v>115</v>
      </c>
    </row>
    <row r="157" s="2" customFormat="1" ht="44.25" customHeight="1">
      <c r="A157" s="37"/>
      <c r="B157" s="38"/>
      <c r="C157" s="209" t="s">
        <v>148</v>
      </c>
      <c r="D157" s="209" t="s">
        <v>116</v>
      </c>
      <c r="E157" s="210" t="s">
        <v>171</v>
      </c>
      <c r="F157" s="211" t="s">
        <v>172</v>
      </c>
      <c r="G157" s="212" t="s">
        <v>152</v>
      </c>
      <c r="H157" s="213">
        <v>19.5</v>
      </c>
      <c r="I157" s="214"/>
      <c r="J157" s="215">
        <f>ROUND(I157*H157,2)</f>
        <v>0</v>
      </c>
      <c r="K157" s="211" t="s">
        <v>120</v>
      </c>
      <c r="L157" s="43"/>
      <c r="M157" s="216" t="s">
        <v>1</v>
      </c>
      <c r="N157" s="217" t="s">
        <v>38</v>
      </c>
      <c r="O157" s="90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0" t="s">
        <v>121</v>
      </c>
      <c r="AT157" s="220" t="s">
        <v>116</v>
      </c>
      <c r="AU157" s="220" t="s">
        <v>80</v>
      </c>
      <c r="AY157" s="16" t="s">
        <v>115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6" t="s">
        <v>80</v>
      </c>
      <c r="BK157" s="221">
        <f>ROUND(I157*H157,2)</f>
        <v>0</v>
      </c>
      <c r="BL157" s="16" t="s">
        <v>121</v>
      </c>
      <c r="BM157" s="220" t="s">
        <v>173</v>
      </c>
    </row>
    <row r="158" s="2" customFormat="1" ht="33" customHeight="1">
      <c r="A158" s="37"/>
      <c r="B158" s="38"/>
      <c r="C158" s="209" t="s">
        <v>174</v>
      </c>
      <c r="D158" s="209" t="s">
        <v>116</v>
      </c>
      <c r="E158" s="210" t="s">
        <v>175</v>
      </c>
      <c r="F158" s="211" t="s">
        <v>176</v>
      </c>
      <c r="G158" s="212" t="s">
        <v>119</v>
      </c>
      <c r="H158" s="213">
        <v>15.75</v>
      </c>
      <c r="I158" s="214"/>
      <c r="J158" s="215">
        <f>ROUND(I158*H158,2)</f>
        <v>0</v>
      </c>
      <c r="K158" s="211" t="s">
        <v>120</v>
      </c>
      <c r="L158" s="43"/>
      <c r="M158" s="216" t="s">
        <v>1</v>
      </c>
      <c r="N158" s="217" t="s">
        <v>38</v>
      </c>
      <c r="O158" s="90"/>
      <c r="P158" s="218">
        <f>O158*H158</f>
        <v>0</v>
      </c>
      <c r="Q158" s="218">
        <v>0.00046000000000000001</v>
      </c>
      <c r="R158" s="218">
        <f>Q158*H158</f>
        <v>0.0072450000000000006</v>
      </c>
      <c r="S158" s="218">
        <v>0</v>
      </c>
      <c r="T158" s="21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0" t="s">
        <v>121</v>
      </c>
      <c r="AT158" s="220" t="s">
        <v>116</v>
      </c>
      <c r="AU158" s="220" t="s">
        <v>80</v>
      </c>
      <c r="AY158" s="16" t="s">
        <v>115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6" t="s">
        <v>80</v>
      </c>
      <c r="BK158" s="221">
        <f>ROUND(I158*H158,2)</f>
        <v>0</v>
      </c>
      <c r="BL158" s="16" t="s">
        <v>121</v>
      </c>
      <c r="BM158" s="220" t="s">
        <v>177</v>
      </c>
    </row>
    <row r="159" s="12" customFormat="1">
      <c r="A159" s="12"/>
      <c r="B159" s="222"/>
      <c r="C159" s="223"/>
      <c r="D159" s="224" t="s">
        <v>122</v>
      </c>
      <c r="E159" s="225" t="s">
        <v>1</v>
      </c>
      <c r="F159" s="226" t="s">
        <v>125</v>
      </c>
      <c r="G159" s="223"/>
      <c r="H159" s="225" t="s">
        <v>1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2" t="s">
        <v>122</v>
      </c>
      <c r="AU159" s="232" t="s">
        <v>80</v>
      </c>
      <c r="AV159" s="12" t="s">
        <v>80</v>
      </c>
      <c r="AW159" s="12" t="s">
        <v>30</v>
      </c>
      <c r="AX159" s="12" t="s">
        <v>73</v>
      </c>
      <c r="AY159" s="232" t="s">
        <v>115</v>
      </c>
    </row>
    <row r="160" s="13" customFormat="1">
      <c r="A160" s="13"/>
      <c r="B160" s="233"/>
      <c r="C160" s="234"/>
      <c r="D160" s="224" t="s">
        <v>122</v>
      </c>
      <c r="E160" s="235" t="s">
        <v>1</v>
      </c>
      <c r="F160" s="236" t="s">
        <v>178</v>
      </c>
      <c r="G160" s="234"/>
      <c r="H160" s="237">
        <v>15.75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122</v>
      </c>
      <c r="AU160" s="243" t="s">
        <v>80</v>
      </c>
      <c r="AV160" s="13" t="s">
        <v>82</v>
      </c>
      <c r="AW160" s="13" t="s">
        <v>30</v>
      </c>
      <c r="AX160" s="13" t="s">
        <v>80</v>
      </c>
      <c r="AY160" s="243" t="s">
        <v>115</v>
      </c>
    </row>
    <row r="161" s="2" customFormat="1" ht="37.8" customHeight="1">
      <c r="A161" s="37"/>
      <c r="B161" s="38"/>
      <c r="C161" s="209" t="s">
        <v>153</v>
      </c>
      <c r="D161" s="209" t="s">
        <v>116</v>
      </c>
      <c r="E161" s="210" t="s">
        <v>179</v>
      </c>
      <c r="F161" s="211" t="s">
        <v>180</v>
      </c>
      <c r="G161" s="212" t="s">
        <v>119</v>
      </c>
      <c r="H161" s="213">
        <v>15.75</v>
      </c>
      <c r="I161" s="214"/>
      <c r="J161" s="215">
        <f>ROUND(I161*H161,2)</f>
        <v>0</v>
      </c>
      <c r="K161" s="211" t="s">
        <v>120</v>
      </c>
      <c r="L161" s="43"/>
      <c r="M161" s="216" t="s">
        <v>1</v>
      </c>
      <c r="N161" s="217" t="s">
        <v>38</v>
      </c>
      <c r="O161" s="90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0" t="s">
        <v>121</v>
      </c>
      <c r="AT161" s="220" t="s">
        <v>116</v>
      </c>
      <c r="AU161" s="220" t="s">
        <v>80</v>
      </c>
      <c r="AY161" s="16" t="s">
        <v>115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6" t="s">
        <v>80</v>
      </c>
      <c r="BK161" s="221">
        <f>ROUND(I161*H161,2)</f>
        <v>0</v>
      </c>
      <c r="BL161" s="16" t="s">
        <v>121</v>
      </c>
      <c r="BM161" s="220" t="s">
        <v>181</v>
      </c>
    </row>
    <row r="162" s="2" customFormat="1" ht="62.7" customHeight="1">
      <c r="A162" s="37"/>
      <c r="B162" s="38"/>
      <c r="C162" s="209" t="s">
        <v>8</v>
      </c>
      <c r="D162" s="209" t="s">
        <v>116</v>
      </c>
      <c r="E162" s="210" t="s">
        <v>182</v>
      </c>
      <c r="F162" s="211" t="s">
        <v>183</v>
      </c>
      <c r="G162" s="212" t="s">
        <v>119</v>
      </c>
      <c r="H162" s="213">
        <v>44.5</v>
      </c>
      <c r="I162" s="214"/>
      <c r="J162" s="215">
        <f>ROUND(I162*H162,2)</f>
        <v>0</v>
      </c>
      <c r="K162" s="211" t="s">
        <v>120</v>
      </c>
      <c r="L162" s="43"/>
      <c r="M162" s="216" t="s">
        <v>1</v>
      </c>
      <c r="N162" s="217" t="s">
        <v>38</v>
      </c>
      <c r="O162" s="90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0" t="s">
        <v>121</v>
      </c>
      <c r="AT162" s="220" t="s">
        <v>116</v>
      </c>
      <c r="AU162" s="220" t="s">
        <v>80</v>
      </c>
      <c r="AY162" s="16" t="s">
        <v>115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6" t="s">
        <v>80</v>
      </c>
      <c r="BK162" s="221">
        <f>ROUND(I162*H162,2)</f>
        <v>0</v>
      </c>
      <c r="BL162" s="16" t="s">
        <v>121</v>
      </c>
      <c r="BM162" s="220" t="s">
        <v>184</v>
      </c>
    </row>
    <row r="163" s="2" customFormat="1" ht="44.25" customHeight="1">
      <c r="A163" s="37"/>
      <c r="B163" s="38"/>
      <c r="C163" s="209" t="s">
        <v>157</v>
      </c>
      <c r="D163" s="209" t="s">
        <v>116</v>
      </c>
      <c r="E163" s="210" t="s">
        <v>185</v>
      </c>
      <c r="F163" s="211" t="s">
        <v>186</v>
      </c>
      <c r="G163" s="212" t="s">
        <v>187</v>
      </c>
      <c r="H163" s="213">
        <v>80.099999999999994</v>
      </c>
      <c r="I163" s="214"/>
      <c r="J163" s="215">
        <f>ROUND(I163*H163,2)</f>
        <v>0</v>
      </c>
      <c r="K163" s="211" t="s">
        <v>120</v>
      </c>
      <c r="L163" s="43"/>
      <c r="M163" s="216" t="s">
        <v>1</v>
      </c>
      <c r="N163" s="217" t="s">
        <v>38</v>
      </c>
      <c r="O163" s="90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0" t="s">
        <v>121</v>
      </c>
      <c r="AT163" s="220" t="s">
        <v>116</v>
      </c>
      <c r="AU163" s="220" t="s">
        <v>80</v>
      </c>
      <c r="AY163" s="16" t="s">
        <v>115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6" t="s">
        <v>80</v>
      </c>
      <c r="BK163" s="221">
        <f>ROUND(I163*H163,2)</f>
        <v>0</v>
      </c>
      <c r="BL163" s="16" t="s">
        <v>121</v>
      </c>
      <c r="BM163" s="220" t="s">
        <v>188</v>
      </c>
    </row>
    <row r="164" s="12" customFormat="1">
      <c r="A164" s="12"/>
      <c r="B164" s="222"/>
      <c r="C164" s="223"/>
      <c r="D164" s="224" t="s">
        <v>122</v>
      </c>
      <c r="E164" s="225" t="s">
        <v>1</v>
      </c>
      <c r="F164" s="226" t="s">
        <v>189</v>
      </c>
      <c r="G164" s="223"/>
      <c r="H164" s="225" t="s">
        <v>1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2" t="s">
        <v>122</v>
      </c>
      <c r="AU164" s="232" t="s">
        <v>80</v>
      </c>
      <c r="AV164" s="12" t="s">
        <v>80</v>
      </c>
      <c r="AW164" s="12" t="s">
        <v>30</v>
      </c>
      <c r="AX164" s="12" t="s">
        <v>73</v>
      </c>
      <c r="AY164" s="232" t="s">
        <v>115</v>
      </c>
    </row>
    <row r="165" s="13" customFormat="1">
      <c r="A165" s="13"/>
      <c r="B165" s="233"/>
      <c r="C165" s="234"/>
      <c r="D165" s="224" t="s">
        <v>122</v>
      </c>
      <c r="E165" s="235" t="s">
        <v>1</v>
      </c>
      <c r="F165" s="236" t="s">
        <v>190</v>
      </c>
      <c r="G165" s="234"/>
      <c r="H165" s="237">
        <v>80.099999999999994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122</v>
      </c>
      <c r="AU165" s="243" t="s">
        <v>80</v>
      </c>
      <c r="AV165" s="13" t="s">
        <v>82</v>
      </c>
      <c r="AW165" s="13" t="s">
        <v>30</v>
      </c>
      <c r="AX165" s="13" t="s">
        <v>73</v>
      </c>
      <c r="AY165" s="243" t="s">
        <v>115</v>
      </c>
    </row>
    <row r="166" s="14" customFormat="1">
      <c r="A166" s="14"/>
      <c r="B166" s="244"/>
      <c r="C166" s="245"/>
      <c r="D166" s="224" t="s">
        <v>122</v>
      </c>
      <c r="E166" s="246" t="s">
        <v>1</v>
      </c>
      <c r="F166" s="247" t="s">
        <v>129</v>
      </c>
      <c r="G166" s="245"/>
      <c r="H166" s="248">
        <v>80.099999999999994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122</v>
      </c>
      <c r="AU166" s="254" t="s">
        <v>80</v>
      </c>
      <c r="AV166" s="14" t="s">
        <v>121</v>
      </c>
      <c r="AW166" s="14" t="s">
        <v>30</v>
      </c>
      <c r="AX166" s="14" t="s">
        <v>80</v>
      </c>
      <c r="AY166" s="254" t="s">
        <v>115</v>
      </c>
    </row>
    <row r="167" s="2" customFormat="1" ht="44.25" customHeight="1">
      <c r="A167" s="37"/>
      <c r="B167" s="38"/>
      <c r="C167" s="209" t="s">
        <v>191</v>
      </c>
      <c r="D167" s="209" t="s">
        <v>116</v>
      </c>
      <c r="E167" s="210" t="s">
        <v>192</v>
      </c>
      <c r="F167" s="211" t="s">
        <v>193</v>
      </c>
      <c r="G167" s="212" t="s">
        <v>119</v>
      </c>
      <c r="H167" s="213">
        <v>98.634</v>
      </c>
      <c r="I167" s="214"/>
      <c r="J167" s="215">
        <f>ROUND(I167*H167,2)</f>
        <v>0</v>
      </c>
      <c r="K167" s="211" t="s">
        <v>120</v>
      </c>
      <c r="L167" s="43"/>
      <c r="M167" s="216" t="s">
        <v>1</v>
      </c>
      <c r="N167" s="217" t="s">
        <v>38</v>
      </c>
      <c r="O167" s="90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0" t="s">
        <v>121</v>
      </c>
      <c r="AT167" s="220" t="s">
        <v>116</v>
      </c>
      <c r="AU167" s="220" t="s">
        <v>80</v>
      </c>
      <c r="AY167" s="16" t="s">
        <v>115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6" t="s">
        <v>80</v>
      </c>
      <c r="BK167" s="221">
        <f>ROUND(I167*H167,2)</f>
        <v>0</v>
      </c>
      <c r="BL167" s="16" t="s">
        <v>121</v>
      </c>
      <c r="BM167" s="220" t="s">
        <v>194</v>
      </c>
    </row>
    <row r="168" s="2" customFormat="1" ht="66.75" customHeight="1">
      <c r="A168" s="37"/>
      <c r="B168" s="38"/>
      <c r="C168" s="209" t="s">
        <v>162</v>
      </c>
      <c r="D168" s="209" t="s">
        <v>116</v>
      </c>
      <c r="E168" s="210" t="s">
        <v>195</v>
      </c>
      <c r="F168" s="211" t="s">
        <v>196</v>
      </c>
      <c r="G168" s="212" t="s">
        <v>119</v>
      </c>
      <c r="H168" s="213">
        <v>34.326000000000001</v>
      </c>
      <c r="I168" s="214"/>
      <c r="J168" s="215">
        <f>ROUND(I168*H168,2)</f>
        <v>0</v>
      </c>
      <c r="K168" s="211" t="s">
        <v>120</v>
      </c>
      <c r="L168" s="43"/>
      <c r="M168" s="216" t="s">
        <v>1</v>
      </c>
      <c r="N168" s="217" t="s">
        <v>38</v>
      </c>
      <c r="O168" s="90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0" t="s">
        <v>121</v>
      </c>
      <c r="AT168" s="220" t="s">
        <v>116</v>
      </c>
      <c r="AU168" s="220" t="s">
        <v>80</v>
      </c>
      <c r="AY168" s="16" t="s">
        <v>115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6" t="s">
        <v>80</v>
      </c>
      <c r="BK168" s="221">
        <f>ROUND(I168*H168,2)</f>
        <v>0</v>
      </c>
      <c r="BL168" s="16" t="s">
        <v>121</v>
      </c>
      <c r="BM168" s="220" t="s">
        <v>197</v>
      </c>
    </row>
    <row r="169" s="13" customFormat="1">
      <c r="A169" s="13"/>
      <c r="B169" s="233"/>
      <c r="C169" s="234"/>
      <c r="D169" s="224" t="s">
        <v>122</v>
      </c>
      <c r="E169" s="235" t="s">
        <v>1</v>
      </c>
      <c r="F169" s="236" t="s">
        <v>198</v>
      </c>
      <c r="G169" s="234"/>
      <c r="H169" s="237">
        <v>34.326000000000001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122</v>
      </c>
      <c r="AU169" s="243" t="s">
        <v>80</v>
      </c>
      <c r="AV169" s="13" t="s">
        <v>82</v>
      </c>
      <c r="AW169" s="13" t="s">
        <v>30</v>
      </c>
      <c r="AX169" s="13" t="s">
        <v>73</v>
      </c>
      <c r="AY169" s="243" t="s">
        <v>115</v>
      </c>
    </row>
    <row r="170" s="14" customFormat="1">
      <c r="A170" s="14"/>
      <c r="B170" s="244"/>
      <c r="C170" s="245"/>
      <c r="D170" s="224" t="s">
        <v>122</v>
      </c>
      <c r="E170" s="246" t="s">
        <v>1</v>
      </c>
      <c r="F170" s="247" t="s">
        <v>129</v>
      </c>
      <c r="G170" s="245"/>
      <c r="H170" s="248">
        <v>34.326000000000001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122</v>
      </c>
      <c r="AU170" s="254" t="s">
        <v>80</v>
      </c>
      <c r="AV170" s="14" t="s">
        <v>121</v>
      </c>
      <c r="AW170" s="14" t="s">
        <v>30</v>
      </c>
      <c r="AX170" s="14" t="s">
        <v>80</v>
      </c>
      <c r="AY170" s="254" t="s">
        <v>115</v>
      </c>
    </row>
    <row r="171" s="2" customFormat="1" ht="16.5" customHeight="1">
      <c r="A171" s="37"/>
      <c r="B171" s="38"/>
      <c r="C171" s="255" t="s">
        <v>199</v>
      </c>
      <c r="D171" s="255" t="s">
        <v>200</v>
      </c>
      <c r="E171" s="256" t="s">
        <v>201</v>
      </c>
      <c r="F171" s="257" t="s">
        <v>202</v>
      </c>
      <c r="G171" s="258" t="s">
        <v>187</v>
      </c>
      <c r="H171" s="259">
        <v>68.652000000000001</v>
      </c>
      <c r="I171" s="260"/>
      <c r="J171" s="261">
        <f>ROUND(I171*H171,2)</f>
        <v>0</v>
      </c>
      <c r="K171" s="257" t="s">
        <v>120</v>
      </c>
      <c r="L171" s="262"/>
      <c r="M171" s="263" t="s">
        <v>1</v>
      </c>
      <c r="N171" s="264" t="s">
        <v>38</v>
      </c>
      <c r="O171" s="90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0" t="s">
        <v>140</v>
      </c>
      <c r="AT171" s="220" t="s">
        <v>200</v>
      </c>
      <c r="AU171" s="220" t="s">
        <v>80</v>
      </c>
      <c r="AY171" s="16" t="s">
        <v>115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6" t="s">
        <v>80</v>
      </c>
      <c r="BK171" s="221">
        <f>ROUND(I171*H171,2)</f>
        <v>0</v>
      </c>
      <c r="BL171" s="16" t="s">
        <v>121</v>
      </c>
      <c r="BM171" s="220" t="s">
        <v>203</v>
      </c>
    </row>
    <row r="172" s="12" customFormat="1">
      <c r="A172" s="12"/>
      <c r="B172" s="222"/>
      <c r="C172" s="223"/>
      <c r="D172" s="224" t="s">
        <v>122</v>
      </c>
      <c r="E172" s="225" t="s">
        <v>1</v>
      </c>
      <c r="F172" s="226" t="s">
        <v>204</v>
      </c>
      <c r="G172" s="223"/>
      <c r="H172" s="225" t="s">
        <v>1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2" t="s">
        <v>122</v>
      </c>
      <c r="AU172" s="232" t="s">
        <v>80</v>
      </c>
      <c r="AV172" s="12" t="s">
        <v>80</v>
      </c>
      <c r="AW172" s="12" t="s">
        <v>30</v>
      </c>
      <c r="AX172" s="12" t="s">
        <v>73</v>
      </c>
      <c r="AY172" s="232" t="s">
        <v>115</v>
      </c>
    </row>
    <row r="173" s="13" customFormat="1">
      <c r="A173" s="13"/>
      <c r="B173" s="233"/>
      <c r="C173" s="234"/>
      <c r="D173" s="224" t="s">
        <v>122</v>
      </c>
      <c r="E173" s="235" t="s">
        <v>1</v>
      </c>
      <c r="F173" s="236" t="s">
        <v>205</v>
      </c>
      <c r="G173" s="234"/>
      <c r="H173" s="237">
        <v>68.652000000000001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122</v>
      </c>
      <c r="AU173" s="243" t="s">
        <v>80</v>
      </c>
      <c r="AV173" s="13" t="s">
        <v>82</v>
      </c>
      <c r="AW173" s="13" t="s">
        <v>30</v>
      </c>
      <c r="AX173" s="13" t="s">
        <v>73</v>
      </c>
      <c r="AY173" s="243" t="s">
        <v>115</v>
      </c>
    </row>
    <row r="174" s="14" customFormat="1">
      <c r="A174" s="14"/>
      <c r="B174" s="244"/>
      <c r="C174" s="245"/>
      <c r="D174" s="224" t="s">
        <v>122</v>
      </c>
      <c r="E174" s="246" t="s">
        <v>1</v>
      </c>
      <c r="F174" s="247" t="s">
        <v>129</v>
      </c>
      <c r="G174" s="245"/>
      <c r="H174" s="248">
        <v>68.652000000000001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122</v>
      </c>
      <c r="AU174" s="254" t="s">
        <v>80</v>
      </c>
      <c r="AV174" s="14" t="s">
        <v>121</v>
      </c>
      <c r="AW174" s="14" t="s">
        <v>30</v>
      </c>
      <c r="AX174" s="14" t="s">
        <v>80</v>
      </c>
      <c r="AY174" s="254" t="s">
        <v>115</v>
      </c>
    </row>
    <row r="175" s="2" customFormat="1" ht="37.8" customHeight="1">
      <c r="A175" s="37"/>
      <c r="B175" s="38"/>
      <c r="C175" s="209" t="s">
        <v>165</v>
      </c>
      <c r="D175" s="209" t="s">
        <v>116</v>
      </c>
      <c r="E175" s="210" t="s">
        <v>206</v>
      </c>
      <c r="F175" s="211" t="s">
        <v>207</v>
      </c>
      <c r="G175" s="212" t="s">
        <v>152</v>
      </c>
      <c r="H175" s="213">
        <v>200</v>
      </c>
      <c r="I175" s="214"/>
      <c r="J175" s="215">
        <f>ROUND(I175*H175,2)</f>
        <v>0</v>
      </c>
      <c r="K175" s="211" t="s">
        <v>120</v>
      </c>
      <c r="L175" s="43"/>
      <c r="M175" s="216" t="s">
        <v>1</v>
      </c>
      <c r="N175" s="217" t="s">
        <v>38</v>
      </c>
      <c r="O175" s="90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0" t="s">
        <v>121</v>
      </c>
      <c r="AT175" s="220" t="s">
        <v>116</v>
      </c>
      <c r="AU175" s="220" t="s">
        <v>80</v>
      </c>
      <c r="AY175" s="16" t="s">
        <v>115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6" t="s">
        <v>80</v>
      </c>
      <c r="BK175" s="221">
        <f>ROUND(I175*H175,2)</f>
        <v>0</v>
      </c>
      <c r="BL175" s="16" t="s">
        <v>121</v>
      </c>
      <c r="BM175" s="220" t="s">
        <v>208</v>
      </c>
    </row>
    <row r="176" s="2" customFormat="1" ht="16.5" customHeight="1">
      <c r="A176" s="37"/>
      <c r="B176" s="38"/>
      <c r="C176" s="255" t="s">
        <v>7</v>
      </c>
      <c r="D176" s="255" t="s">
        <v>200</v>
      </c>
      <c r="E176" s="256" t="s">
        <v>209</v>
      </c>
      <c r="F176" s="257" t="s">
        <v>210</v>
      </c>
      <c r="G176" s="258" t="s">
        <v>211</v>
      </c>
      <c r="H176" s="259">
        <v>4</v>
      </c>
      <c r="I176" s="260"/>
      <c r="J176" s="261">
        <f>ROUND(I176*H176,2)</f>
        <v>0</v>
      </c>
      <c r="K176" s="257" t="s">
        <v>120</v>
      </c>
      <c r="L176" s="262"/>
      <c r="M176" s="263" t="s">
        <v>1</v>
      </c>
      <c r="N176" s="264" t="s">
        <v>38</v>
      </c>
      <c r="O176" s="90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0" t="s">
        <v>140</v>
      </c>
      <c r="AT176" s="220" t="s">
        <v>200</v>
      </c>
      <c r="AU176" s="220" t="s">
        <v>80</v>
      </c>
      <c r="AY176" s="16" t="s">
        <v>115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6" t="s">
        <v>80</v>
      </c>
      <c r="BK176" s="221">
        <f>ROUND(I176*H176,2)</f>
        <v>0</v>
      </c>
      <c r="BL176" s="16" t="s">
        <v>121</v>
      </c>
      <c r="BM176" s="220" t="s">
        <v>212</v>
      </c>
    </row>
    <row r="177" s="13" customFormat="1">
      <c r="A177" s="13"/>
      <c r="B177" s="233"/>
      <c r="C177" s="234"/>
      <c r="D177" s="224" t="s">
        <v>122</v>
      </c>
      <c r="E177" s="235" t="s">
        <v>1</v>
      </c>
      <c r="F177" s="236" t="s">
        <v>213</v>
      </c>
      <c r="G177" s="234"/>
      <c r="H177" s="237">
        <v>4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122</v>
      </c>
      <c r="AU177" s="243" t="s">
        <v>80</v>
      </c>
      <c r="AV177" s="13" t="s">
        <v>82</v>
      </c>
      <c r="AW177" s="13" t="s">
        <v>30</v>
      </c>
      <c r="AX177" s="13" t="s">
        <v>73</v>
      </c>
      <c r="AY177" s="243" t="s">
        <v>115</v>
      </c>
    </row>
    <row r="178" s="14" customFormat="1">
      <c r="A178" s="14"/>
      <c r="B178" s="244"/>
      <c r="C178" s="245"/>
      <c r="D178" s="224" t="s">
        <v>122</v>
      </c>
      <c r="E178" s="246" t="s">
        <v>1</v>
      </c>
      <c r="F178" s="247" t="s">
        <v>129</v>
      </c>
      <c r="G178" s="245"/>
      <c r="H178" s="248">
        <v>4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122</v>
      </c>
      <c r="AU178" s="254" t="s">
        <v>80</v>
      </c>
      <c r="AV178" s="14" t="s">
        <v>121</v>
      </c>
      <c r="AW178" s="14" t="s">
        <v>30</v>
      </c>
      <c r="AX178" s="14" t="s">
        <v>80</v>
      </c>
      <c r="AY178" s="254" t="s">
        <v>115</v>
      </c>
    </row>
    <row r="179" s="11" customFormat="1" ht="25.92" customHeight="1">
      <c r="A179" s="11"/>
      <c r="B179" s="195"/>
      <c r="C179" s="196"/>
      <c r="D179" s="197" t="s">
        <v>72</v>
      </c>
      <c r="E179" s="198" t="s">
        <v>82</v>
      </c>
      <c r="F179" s="198" t="s">
        <v>214</v>
      </c>
      <c r="G179" s="196"/>
      <c r="H179" s="196"/>
      <c r="I179" s="199"/>
      <c r="J179" s="200">
        <f>BK179</f>
        <v>0</v>
      </c>
      <c r="K179" s="196"/>
      <c r="L179" s="201"/>
      <c r="M179" s="202"/>
      <c r="N179" s="203"/>
      <c r="O179" s="203"/>
      <c r="P179" s="204">
        <f>P180</f>
        <v>0</v>
      </c>
      <c r="Q179" s="203"/>
      <c r="R179" s="204">
        <f>R180</f>
        <v>0</v>
      </c>
      <c r="S179" s="203"/>
      <c r="T179" s="205">
        <f>T180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6" t="s">
        <v>80</v>
      </c>
      <c r="AT179" s="207" t="s">
        <v>72</v>
      </c>
      <c r="AU179" s="207" t="s">
        <v>73</v>
      </c>
      <c r="AY179" s="206" t="s">
        <v>115</v>
      </c>
      <c r="BK179" s="208">
        <f>BK180</f>
        <v>0</v>
      </c>
    </row>
    <row r="180" s="2" customFormat="1" ht="24.15" customHeight="1">
      <c r="A180" s="37"/>
      <c r="B180" s="38"/>
      <c r="C180" s="209" t="s">
        <v>184</v>
      </c>
      <c r="D180" s="209" t="s">
        <v>116</v>
      </c>
      <c r="E180" s="210" t="s">
        <v>215</v>
      </c>
      <c r="F180" s="211" t="s">
        <v>216</v>
      </c>
      <c r="G180" s="212" t="s">
        <v>217</v>
      </c>
      <c r="H180" s="213">
        <v>7</v>
      </c>
      <c r="I180" s="214"/>
      <c r="J180" s="215">
        <f>ROUND(I180*H180,2)</f>
        <v>0</v>
      </c>
      <c r="K180" s="211" t="s">
        <v>120</v>
      </c>
      <c r="L180" s="43"/>
      <c r="M180" s="216" t="s">
        <v>1</v>
      </c>
      <c r="N180" s="217" t="s">
        <v>38</v>
      </c>
      <c r="O180" s="90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0" t="s">
        <v>121</v>
      </c>
      <c r="AT180" s="220" t="s">
        <v>116</v>
      </c>
      <c r="AU180" s="220" t="s">
        <v>80</v>
      </c>
      <c r="AY180" s="16" t="s">
        <v>115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6" t="s">
        <v>80</v>
      </c>
      <c r="BK180" s="221">
        <f>ROUND(I180*H180,2)</f>
        <v>0</v>
      </c>
      <c r="BL180" s="16" t="s">
        <v>121</v>
      </c>
      <c r="BM180" s="220" t="s">
        <v>218</v>
      </c>
    </row>
    <row r="181" s="11" customFormat="1" ht="25.92" customHeight="1">
      <c r="A181" s="11"/>
      <c r="B181" s="195"/>
      <c r="C181" s="196"/>
      <c r="D181" s="197" t="s">
        <v>72</v>
      </c>
      <c r="E181" s="198" t="s">
        <v>133</v>
      </c>
      <c r="F181" s="198" t="s">
        <v>219</v>
      </c>
      <c r="G181" s="196"/>
      <c r="H181" s="196"/>
      <c r="I181" s="199"/>
      <c r="J181" s="200">
        <f>BK181</f>
        <v>0</v>
      </c>
      <c r="K181" s="196"/>
      <c r="L181" s="201"/>
      <c r="M181" s="202"/>
      <c r="N181" s="203"/>
      <c r="O181" s="203"/>
      <c r="P181" s="204">
        <f>SUM(P182:P193)</f>
        <v>0</v>
      </c>
      <c r="Q181" s="203"/>
      <c r="R181" s="204">
        <f>SUM(R182:R193)</f>
        <v>0</v>
      </c>
      <c r="S181" s="203"/>
      <c r="T181" s="205">
        <f>SUM(T182:T193)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06" t="s">
        <v>80</v>
      </c>
      <c r="AT181" s="207" t="s">
        <v>72</v>
      </c>
      <c r="AU181" s="207" t="s">
        <v>73</v>
      </c>
      <c r="AY181" s="206" t="s">
        <v>115</v>
      </c>
      <c r="BK181" s="208">
        <f>SUM(BK182:BK193)</f>
        <v>0</v>
      </c>
    </row>
    <row r="182" s="2" customFormat="1" ht="33" customHeight="1">
      <c r="A182" s="37"/>
      <c r="B182" s="38"/>
      <c r="C182" s="209" t="s">
        <v>220</v>
      </c>
      <c r="D182" s="209" t="s">
        <v>116</v>
      </c>
      <c r="E182" s="210" t="s">
        <v>221</v>
      </c>
      <c r="F182" s="211" t="s">
        <v>222</v>
      </c>
      <c r="G182" s="212" t="s">
        <v>217</v>
      </c>
      <c r="H182" s="213">
        <v>7</v>
      </c>
      <c r="I182" s="214"/>
      <c r="J182" s="215">
        <f>ROUND(I182*H182,2)</f>
        <v>0</v>
      </c>
      <c r="K182" s="211" t="s">
        <v>120</v>
      </c>
      <c r="L182" s="43"/>
      <c r="M182" s="216" t="s">
        <v>1</v>
      </c>
      <c r="N182" s="217" t="s">
        <v>38</v>
      </c>
      <c r="O182" s="90"/>
      <c r="P182" s="218">
        <f>O182*H182</f>
        <v>0</v>
      </c>
      <c r="Q182" s="218">
        <v>0</v>
      </c>
      <c r="R182" s="218">
        <f>Q182*H182</f>
        <v>0</v>
      </c>
      <c r="S182" s="218">
        <v>0</v>
      </c>
      <c r="T182" s="21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0" t="s">
        <v>121</v>
      </c>
      <c r="AT182" s="220" t="s">
        <v>116</v>
      </c>
      <c r="AU182" s="220" t="s">
        <v>80</v>
      </c>
      <c r="AY182" s="16" t="s">
        <v>115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16" t="s">
        <v>80</v>
      </c>
      <c r="BK182" s="221">
        <f>ROUND(I182*H182,2)</f>
        <v>0</v>
      </c>
      <c r="BL182" s="16" t="s">
        <v>121</v>
      </c>
      <c r="BM182" s="220" t="s">
        <v>223</v>
      </c>
    </row>
    <row r="183" s="2" customFormat="1" ht="24.15" customHeight="1">
      <c r="A183" s="37"/>
      <c r="B183" s="38"/>
      <c r="C183" s="255" t="s">
        <v>188</v>
      </c>
      <c r="D183" s="255" t="s">
        <v>200</v>
      </c>
      <c r="E183" s="256" t="s">
        <v>224</v>
      </c>
      <c r="F183" s="257" t="s">
        <v>225</v>
      </c>
      <c r="G183" s="258" t="s">
        <v>217</v>
      </c>
      <c r="H183" s="259">
        <v>7</v>
      </c>
      <c r="I183" s="260"/>
      <c r="J183" s="261">
        <f>ROUND(I183*H183,2)</f>
        <v>0</v>
      </c>
      <c r="K183" s="257" t="s">
        <v>120</v>
      </c>
      <c r="L183" s="262"/>
      <c r="M183" s="263" t="s">
        <v>1</v>
      </c>
      <c r="N183" s="264" t="s">
        <v>38</v>
      </c>
      <c r="O183" s="90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0" t="s">
        <v>140</v>
      </c>
      <c r="AT183" s="220" t="s">
        <v>200</v>
      </c>
      <c r="AU183" s="220" t="s">
        <v>80</v>
      </c>
      <c r="AY183" s="16" t="s">
        <v>115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6" t="s">
        <v>80</v>
      </c>
      <c r="BK183" s="221">
        <f>ROUND(I183*H183,2)</f>
        <v>0</v>
      </c>
      <c r="BL183" s="16" t="s">
        <v>121</v>
      </c>
      <c r="BM183" s="220" t="s">
        <v>226</v>
      </c>
    </row>
    <row r="184" s="2" customFormat="1" ht="24.15" customHeight="1">
      <c r="A184" s="37"/>
      <c r="B184" s="38"/>
      <c r="C184" s="209" t="s">
        <v>227</v>
      </c>
      <c r="D184" s="209" t="s">
        <v>116</v>
      </c>
      <c r="E184" s="210" t="s">
        <v>228</v>
      </c>
      <c r="F184" s="211" t="s">
        <v>229</v>
      </c>
      <c r="G184" s="212" t="s">
        <v>147</v>
      </c>
      <c r="H184" s="213">
        <v>21</v>
      </c>
      <c r="I184" s="214"/>
      <c r="J184" s="215">
        <f>ROUND(I184*H184,2)</f>
        <v>0</v>
      </c>
      <c r="K184" s="211" t="s">
        <v>120</v>
      </c>
      <c r="L184" s="43"/>
      <c r="M184" s="216" t="s">
        <v>1</v>
      </c>
      <c r="N184" s="217" t="s">
        <v>38</v>
      </c>
      <c r="O184" s="90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0" t="s">
        <v>121</v>
      </c>
      <c r="AT184" s="220" t="s">
        <v>116</v>
      </c>
      <c r="AU184" s="220" t="s">
        <v>80</v>
      </c>
      <c r="AY184" s="16" t="s">
        <v>115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6" t="s">
        <v>80</v>
      </c>
      <c r="BK184" s="221">
        <f>ROUND(I184*H184,2)</f>
        <v>0</v>
      </c>
      <c r="BL184" s="16" t="s">
        <v>121</v>
      </c>
      <c r="BM184" s="220" t="s">
        <v>230</v>
      </c>
    </row>
    <row r="185" s="2" customFormat="1" ht="24.15" customHeight="1">
      <c r="A185" s="37"/>
      <c r="B185" s="38"/>
      <c r="C185" s="255" t="s">
        <v>194</v>
      </c>
      <c r="D185" s="255" t="s">
        <v>200</v>
      </c>
      <c r="E185" s="256" t="s">
        <v>231</v>
      </c>
      <c r="F185" s="257" t="s">
        <v>232</v>
      </c>
      <c r="G185" s="258" t="s">
        <v>147</v>
      </c>
      <c r="H185" s="259">
        <v>22.050000000000001</v>
      </c>
      <c r="I185" s="260"/>
      <c r="J185" s="261">
        <f>ROUND(I185*H185,2)</f>
        <v>0</v>
      </c>
      <c r="K185" s="257" t="s">
        <v>120</v>
      </c>
      <c r="L185" s="262"/>
      <c r="M185" s="263" t="s">
        <v>1</v>
      </c>
      <c r="N185" s="264" t="s">
        <v>38</v>
      </c>
      <c r="O185" s="90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0" t="s">
        <v>140</v>
      </c>
      <c r="AT185" s="220" t="s">
        <v>200</v>
      </c>
      <c r="AU185" s="220" t="s">
        <v>80</v>
      </c>
      <c r="AY185" s="16" t="s">
        <v>115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16" t="s">
        <v>80</v>
      </c>
      <c r="BK185" s="221">
        <f>ROUND(I185*H185,2)</f>
        <v>0</v>
      </c>
      <c r="BL185" s="16" t="s">
        <v>121</v>
      </c>
      <c r="BM185" s="220" t="s">
        <v>233</v>
      </c>
    </row>
    <row r="186" s="13" customFormat="1">
      <c r="A186" s="13"/>
      <c r="B186" s="233"/>
      <c r="C186" s="234"/>
      <c r="D186" s="224" t="s">
        <v>122</v>
      </c>
      <c r="E186" s="235" t="s">
        <v>1</v>
      </c>
      <c r="F186" s="236" t="s">
        <v>234</v>
      </c>
      <c r="G186" s="234"/>
      <c r="H186" s="237">
        <v>22.050000000000001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122</v>
      </c>
      <c r="AU186" s="243" t="s">
        <v>80</v>
      </c>
      <c r="AV186" s="13" t="s">
        <v>82</v>
      </c>
      <c r="AW186" s="13" t="s">
        <v>30</v>
      </c>
      <c r="AX186" s="13" t="s">
        <v>73</v>
      </c>
      <c r="AY186" s="243" t="s">
        <v>115</v>
      </c>
    </row>
    <row r="187" s="14" customFormat="1">
      <c r="A187" s="14"/>
      <c r="B187" s="244"/>
      <c r="C187" s="245"/>
      <c r="D187" s="224" t="s">
        <v>122</v>
      </c>
      <c r="E187" s="246" t="s">
        <v>1</v>
      </c>
      <c r="F187" s="247" t="s">
        <v>129</v>
      </c>
      <c r="G187" s="245"/>
      <c r="H187" s="248">
        <v>22.050000000000001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122</v>
      </c>
      <c r="AU187" s="254" t="s">
        <v>80</v>
      </c>
      <c r="AV187" s="14" t="s">
        <v>121</v>
      </c>
      <c r="AW187" s="14" t="s">
        <v>30</v>
      </c>
      <c r="AX187" s="14" t="s">
        <v>80</v>
      </c>
      <c r="AY187" s="254" t="s">
        <v>115</v>
      </c>
    </row>
    <row r="188" s="2" customFormat="1" ht="24.15" customHeight="1">
      <c r="A188" s="37"/>
      <c r="B188" s="38"/>
      <c r="C188" s="209" t="s">
        <v>235</v>
      </c>
      <c r="D188" s="209" t="s">
        <v>116</v>
      </c>
      <c r="E188" s="210" t="s">
        <v>236</v>
      </c>
      <c r="F188" s="211" t="s">
        <v>237</v>
      </c>
      <c r="G188" s="212" t="s">
        <v>147</v>
      </c>
      <c r="H188" s="213">
        <v>63</v>
      </c>
      <c r="I188" s="214"/>
      <c r="J188" s="215">
        <f>ROUND(I188*H188,2)</f>
        <v>0</v>
      </c>
      <c r="K188" s="211" t="s">
        <v>120</v>
      </c>
      <c r="L188" s="43"/>
      <c r="M188" s="216" t="s">
        <v>1</v>
      </c>
      <c r="N188" s="217" t="s">
        <v>38</v>
      </c>
      <c r="O188" s="90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0" t="s">
        <v>121</v>
      </c>
      <c r="AT188" s="220" t="s">
        <v>116</v>
      </c>
      <c r="AU188" s="220" t="s">
        <v>80</v>
      </c>
      <c r="AY188" s="16" t="s">
        <v>115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16" t="s">
        <v>80</v>
      </c>
      <c r="BK188" s="221">
        <f>ROUND(I188*H188,2)</f>
        <v>0</v>
      </c>
      <c r="BL188" s="16" t="s">
        <v>121</v>
      </c>
      <c r="BM188" s="220" t="s">
        <v>238</v>
      </c>
    </row>
    <row r="189" s="13" customFormat="1">
      <c r="A189" s="13"/>
      <c r="B189" s="233"/>
      <c r="C189" s="234"/>
      <c r="D189" s="224" t="s">
        <v>122</v>
      </c>
      <c r="E189" s="235" t="s">
        <v>1</v>
      </c>
      <c r="F189" s="236" t="s">
        <v>239</v>
      </c>
      <c r="G189" s="234"/>
      <c r="H189" s="237">
        <v>63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122</v>
      </c>
      <c r="AU189" s="243" t="s">
        <v>80</v>
      </c>
      <c r="AV189" s="13" t="s">
        <v>82</v>
      </c>
      <c r="AW189" s="13" t="s">
        <v>30</v>
      </c>
      <c r="AX189" s="13" t="s">
        <v>73</v>
      </c>
      <c r="AY189" s="243" t="s">
        <v>115</v>
      </c>
    </row>
    <row r="190" s="14" customFormat="1">
      <c r="A190" s="14"/>
      <c r="B190" s="244"/>
      <c r="C190" s="245"/>
      <c r="D190" s="224" t="s">
        <v>122</v>
      </c>
      <c r="E190" s="246" t="s">
        <v>1</v>
      </c>
      <c r="F190" s="247" t="s">
        <v>129</v>
      </c>
      <c r="G190" s="245"/>
      <c r="H190" s="248">
        <v>63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122</v>
      </c>
      <c r="AU190" s="254" t="s">
        <v>80</v>
      </c>
      <c r="AV190" s="14" t="s">
        <v>121</v>
      </c>
      <c r="AW190" s="14" t="s">
        <v>30</v>
      </c>
      <c r="AX190" s="14" t="s">
        <v>80</v>
      </c>
      <c r="AY190" s="254" t="s">
        <v>115</v>
      </c>
    </row>
    <row r="191" s="2" customFormat="1" ht="16.5" customHeight="1">
      <c r="A191" s="37"/>
      <c r="B191" s="38"/>
      <c r="C191" s="255" t="s">
        <v>197</v>
      </c>
      <c r="D191" s="255" t="s">
        <v>200</v>
      </c>
      <c r="E191" s="256" t="s">
        <v>240</v>
      </c>
      <c r="F191" s="257" t="s">
        <v>241</v>
      </c>
      <c r="G191" s="258" t="s">
        <v>147</v>
      </c>
      <c r="H191" s="259">
        <v>66.150000000000006</v>
      </c>
      <c r="I191" s="260"/>
      <c r="J191" s="261">
        <f>ROUND(I191*H191,2)</f>
        <v>0</v>
      </c>
      <c r="K191" s="257" t="s">
        <v>120</v>
      </c>
      <c r="L191" s="262"/>
      <c r="M191" s="263" t="s">
        <v>1</v>
      </c>
      <c r="N191" s="264" t="s">
        <v>38</v>
      </c>
      <c r="O191" s="90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0" t="s">
        <v>140</v>
      </c>
      <c r="AT191" s="220" t="s">
        <v>200</v>
      </c>
      <c r="AU191" s="220" t="s">
        <v>80</v>
      </c>
      <c r="AY191" s="16" t="s">
        <v>115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6" t="s">
        <v>80</v>
      </c>
      <c r="BK191" s="221">
        <f>ROUND(I191*H191,2)</f>
        <v>0</v>
      </c>
      <c r="BL191" s="16" t="s">
        <v>121</v>
      </c>
      <c r="BM191" s="220" t="s">
        <v>242</v>
      </c>
    </row>
    <row r="192" s="13" customFormat="1">
      <c r="A192" s="13"/>
      <c r="B192" s="233"/>
      <c r="C192" s="234"/>
      <c r="D192" s="224" t="s">
        <v>122</v>
      </c>
      <c r="E192" s="235" t="s">
        <v>1</v>
      </c>
      <c r="F192" s="236" t="s">
        <v>243</v>
      </c>
      <c r="G192" s="234"/>
      <c r="H192" s="237">
        <v>66.150000000000006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122</v>
      </c>
      <c r="AU192" s="243" t="s">
        <v>80</v>
      </c>
      <c r="AV192" s="13" t="s">
        <v>82</v>
      </c>
      <c r="AW192" s="13" t="s">
        <v>30</v>
      </c>
      <c r="AX192" s="13" t="s">
        <v>73</v>
      </c>
      <c r="AY192" s="243" t="s">
        <v>115</v>
      </c>
    </row>
    <row r="193" s="14" customFormat="1">
      <c r="A193" s="14"/>
      <c r="B193" s="244"/>
      <c r="C193" s="245"/>
      <c r="D193" s="224" t="s">
        <v>122</v>
      </c>
      <c r="E193" s="246" t="s">
        <v>1</v>
      </c>
      <c r="F193" s="247" t="s">
        <v>129</v>
      </c>
      <c r="G193" s="245"/>
      <c r="H193" s="248">
        <v>66.150000000000006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122</v>
      </c>
      <c r="AU193" s="254" t="s">
        <v>80</v>
      </c>
      <c r="AV193" s="14" t="s">
        <v>121</v>
      </c>
      <c r="AW193" s="14" t="s">
        <v>30</v>
      </c>
      <c r="AX193" s="14" t="s">
        <v>80</v>
      </c>
      <c r="AY193" s="254" t="s">
        <v>115</v>
      </c>
    </row>
    <row r="194" s="11" customFormat="1" ht="25.92" customHeight="1">
      <c r="A194" s="11"/>
      <c r="B194" s="195"/>
      <c r="C194" s="196"/>
      <c r="D194" s="197" t="s">
        <v>72</v>
      </c>
      <c r="E194" s="198" t="s">
        <v>121</v>
      </c>
      <c r="F194" s="198" t="s">
        <v>244</v>
      </c>
      <c r="G194" s="196"/>
      <c r="H194" s="196"/>
      <c r="I194" s="199"/>
      <c r="J194" s="200">
        <f>BK194</f>
        <v>0</v>
      </c>
      <c r="K194" s="196"/>
      <c r="L194" s="201"/>
      <c r="M194" s="202"/>
      <c r="N194" s="203"/>
      <c r="O194" s="203"/>
      <c r="P194" s="204">
        <f>SUM(P195:P197)</f>
        <v>0</v>
      </c>
      <c r="Q194" s="203"/>
      <c r="R194" s="204">
        <f>SUM(R195:R197)</f>
        <v>0</v>
      </c>
      <c r="S194" s="203"/>
      <c r="T194" s="205">
        <f>SUM(T195:T197)</f>
        <v>0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206" t="s">
        <v>80</v>
      </c>
      <c r="AT194" s="207" t="s">
        <v>72</v>
      </c>
      <c r="AU194" s="207" t="s">
        <v>73</v>
      </c>
      <c r="AY194" s="206" t="s">
        <v>115</v>
      </c>
      <c r="BK194" s="208">
        <f>SUM(BK195:BK197)</f>
        <v>0</v>
      </c>
    </row>
    <row r="195" s="2" customFormat="1" ht="33" customHeight="1">
      <c r="A195" s="37"/>
      <c r="B195" s="38"/>
      <c r="C195" s="209" t="s">
        <v>245</v>
      </c>
      <c r="D195" s="209" t="s">
        <v>116</v>
      </c>
      <c r="E195" s="210" t="s">
        <v>246</v>
      </c>
      <c r="F195" s="211" t="s">
        <v>247</v>
      </c>
      <c r="G195" s="212" t="s">
        <v>119</v>
      </c>
      <c r="H195" s="213">
        <v>9.8059999999999992</v>
      </c>
      <c r="I195" s="214"/>
      <c r="J195" s="215">
        <f>ROUND(I195*H195,2)</f>
        <v>0</v>
      </c>
      <c r="K195" s="211" t="s">
        <v>120</v>
      </c>
      <c r="L195" s="43"/>
      <c r="M195" s="216" t="s">
        <v>1</v>
      </c>
      <c r="N195" s="217" t="s">
        <v>38</v>
      </c>
      <c r="O195" s="90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0" t="s">
        <v>121</v>
      </c>
      <c r="AT195" s="220" t="s">
        <v>116</v>
      </c>
      <c r="AU195" s="220" t="s">
        <v>80</v>
      </c>
      <c r="AY195" s="16" t="s">
        <v>115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6" t="s">
        <v>80</v>
      </c>
      <c r="BK195" s="221">
        <f>ROUND(I195*H195,2)</f>
        <v>0</v>
      </c>
      <c r="BL195" s="16" t="s">
        <v>121</v>
      </c>
      <c r="BM195" s="220" t="s">
        <v>248</v>
      </c>
    </row>
    <row r="196" s="13" customFormat="1">
      <c r="A196" s="13"/>
      <c r="B196" s="233"/>
      <c r="C196" s="234"/>
      <c r="D196" s="224" t="s">
        <v>122</v>
      </c>
      <c r="E196" s="235" t="s">
        <v>1</v>
      </c>
      <c r="F196" s="236" t="s">
        <v>249</v>
      </c>
      <c r="G196" s="234"/>
      <c r="H196" s="237">
        <v>9.8059999999999992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122</v>
      </c>
      <c r="AU196" s="243" t="s">
        <v>80</v>
      </c>
      <c r="AV196" s="13" t="s">
        <v>82</v>
      </c>
      <c r="AW196" s="13" t="s">
        <v>30</v>
      </c>
      <c r="AX196" s="13" t="s">
        <v>73</v>
      </c>
      <c r="AY196" s="243" t="s">
        <v>115</v>
      </c>
    </row>
    <row r="197" s="14" customFormat="1">
      <c r="A197" s="14"/>
      <c r="B197" s="244"/>
      <c r="C197" s="245"/>
      <c r="D197" s="224" t="s">
        <v>122</v>
      </c>
      <c r="E197" s="246" t="s">
        <v>1</v>
      </c>
      <c r="F197" s="247" t="s">
        <v>129</v>
      </c>
      <c r="G197" s="245"/>
      <c r="H197" s="248">
        <v>9.8059999999999992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122</v>
      </c>
      <c r="AU197" s="254" t="s">
        <v>80</v>
      </c>
      <c r="AV197" s="14" t="s">
        <v>121</v>
      </c>
      <c r="AW197" s="14" t="s">
        <v>30</v>
      </c>
      <c r="AX197" s="14" t="s">
        <v>80</v>
      </c>
      <c r="AY197" s="254" t="s">
        <v>115</v>
      </c>
    </row>
    <row r="198" s="11" customFormat="1" ht="25.92" customHeight="1">
      <c r="A198" s="11"/>
      <c r="B198" s="195"/>
      <c r="C198" s="196"/>
      <c r="D198" s="197" t="s">
        <v>72</v>
      </c>
      <c r="E198" s="198" t="s">
        <v>141</v>
      </c>
      <c r="F198" s="198" t="s">
        <v>250</v>
      </c>
      <c r="G198" s="196"/>
      <c r="H198" s="196"/>
      <c r="I198" s="199"/>
      <c r="J198" s="200">
        <f>BK198</f>
        <v>0</v>
      </c>
      <c r="K198" s="196"/>
      <c r="L198" s="201"/>
      <c r="M198" s="202"/>
      <c r="N198" s="203"/>
      <c r="O198" s="203"/>
      <c r="P198" s="204">
        <f>P199</f>
        <v>0</v>
      </c>
      <c r="Q198" s="203"/>
      <c r="R198" s="204">
        <f>R199</f>
        <v>0</v>
      </c>
      <c r="S198" s="203"/>
      <c r="T198" s="205">
        <f>T199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06" t="s">
        <v>80</v>
      </c>
      <c r="AT198" s="207" t="s">
        <v>72</v>
      </c>
      <c r="AU198" s="207" t="s">
        <v>73</v>
      </c>
      <c r="AY198" s="206" t="s">
        <v>115</v>
      </c>
      <c r="BK198" s="208">
        <f>BK199</f>
        <v>0</v>
      </c>
    </row>
    <row r="199" s="2" customFormat="1" ht="49.05" customHeight="1">
      <c r="A199" s="37"/>
      <c r="B199" s="38"/>
      <c r="C199" s="209" t="s">
        <v>203</v>
      </c>
      <c r="D199" s="209" t="s">
        <v>116</v>
      </c>
      <c r="E199" s="210" t="s">
        <v>251</v>
      </c>
      <c r="F199" s="211" t="s">
        <v>252</v>
      </c>
      <c r="G199" s="212" t="s">
        <v>152</v>
      </c>
      <c r="H199" s="213">
        <v>15</v>
      </c>
      <c r="I199" s="214"/>
      <c r="J199" s="215">
        <f>ROUND(I199*H199,2)</f>
        <v>0</v>
      </c>
      <c r="K199" s="211" t="s">
        <v>120</v>
      </c>
      <c r="L199" s="43"/>
      <c r="M199" s="216" t="s">
        <v>1</v>
      </c>
      <c r="N199" s="217" t="s">
        <v>38</v>
      </c>
      <c r="O199" s="90"/>
      <c r="P199" s="218">
        <f>O199*H199</f>
        <v>0</v>
      </c>
      <c r="Q199" s="218">
        <v>0</v>
      </c>
      <c r="R199" s="218">
        <f>Q199*H199</f>
        <v>0</v>
      </c>
      <c r="S199" s="218">
        <v>0</v>
      </c>
      <c r="T199" s="21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0" t="s">
        <v>121</v>
      </c>
      <c r="AT199" s="220" t="s">
        <v>116</v>
      </c>
      <c r="AU199" s="220" t="s">
        <v>80</v>
      </c>
      <c r="AY199" s="16" t="s">
        <v>115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16" t="s">
        <v>80</v>
      </c>
      <c r="BK199" s="221">
        <f>ROUND(I199*H199,2)</f>
        <v>0</v>
      </c>
      <c r="BL199" s="16" t="s">
        <v>121</v>
      </c>
      <c r="BM199" s="220" t="s">
        <v>253</v>
      </c>
    </row>
    <row r="200" s="11" customFormat="1" ht="25.92" customHeight="1">
      <c r="A200" s="11"/>
      <c r="B200" s="195"/>
      <c r="C200" s="196"/>
      <c r="D200" s="197" t="s">
        <v>72</v>
      </c>
      <c r="E200" s="198" t="s">
        <v>140</v>
      </c>
      <c r="F200" s="198" t="s">
        <v>254</v>
      </c>
      <c r="G200" s="196"/>
      <c r="H200" s="196"/>
      <c r="I200" s="199"/>
      <c r="J200" s="200">
        <f>BK200</f>
        <v>0</v>
      </c>
      <c r="K200" s="196"/>
      <c r="L200" s="201"/>
      <c r="M200" s="202"/>
      <c r="N200" s="203"/>
      <c r="O200" s="203"/>
      <c r="P200" s="204">
        <f>SUM(P201:P237)</f>
        <v>0</v>
      </c>
      <c r="Q200" s="203"/>
      <c r="R200" s="204">
        <f>SUM(R201:R237)</f>
        <v>0</v>
      </c>
      <c r="S200" s="203"/>
      <c r="T200" s="205">
        <f>SUM(T201:T237)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06" t="s">
        <v>80</v>
      </c>
      <c r="AT200" s="207" t="s">
        <v>72</v>
      </c>
      <c r="AU200" s="207" t="s">
        <v>73</v>
      </c>
      <c r="AY200" s="206" t="s">
        <v>115</v>
      </c>
      <c r="BK200" s="208">
        <f>SUM(BK201:BK237)</f>
        <v>0</v>
      </c>
    </row>
    <row r="201" s="2" customFormat="1" ht="37.8" customHeight="1">
      <c r="A201" s="37"/>
      <c r="B201" s="38"/>
      <c r="C201" s="209" t="s">
        <v>255</v>
      </c>
      <c r="D201" s="209" t="s">
        <v>116</v>
      </c>
      <c r="E201" s="210" t="s">
        <v>256</v>
      </c>
      <c r="F201" s="211" t="s">
        <v>257</v>
      </c>
      <c r="G201" s="212" t="s">
        <v>147</v>
      </c>
      <c r="H201" s="213">
        <v>150.09999999999999</v>
      </c>
      <c r="I201" s="214"/>
      <c r="J201" s="215">
        <f>ROUND(I201*H201,2)</f>
        <v>0</v>
      </c>
      <c r="K201" s="211" t="s">
        <v>120</v>
      </c>
      <c r="L201" s="43"/>
      <c r="M201" s="216" t="s">
        <v>1</v>
      </c>
      <c r="N201" s="217" t="s">
        <v>38</v>
      </c>
      <c r="O201" s="90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0" t="s">
        <v>121</v>
      </c>
      <c r="AT201" s="220" t="s">
        <v>116</v>
      </c>
      <c r="AU201" s="220" t="s">
        <v>80</v>
      </c>
      <c r="AY201" s="16" t="s">
        <v>115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6" t="s">
        <v>80</v>
      </c>
      <c r="BK201" s="221">
        <f>ROUND(I201*H201,2)</f>
        <v>0</v>
      </c>
      <c r="BL201" s="16" t="s">
        <v>121</v>
      </c>
      <c r="BM201" s="220" t="s">
        <v>258</v>
      </c>
    </row>
    <row r="202" s="2" customFormat="1" ht="21.75" customHeight="1">
      <c r="A202" s="37"/>
      <c r="B202" s="38"/>
      <c r="C202" s="255" t="s">
        <v>208</v>
      </c>
      <c r="D202" s="255" t="s">
        <v>200</v>
      </c>
      <c r="E202" s="256" t="s">
        <v>259</v>
      </c>
      <c r="F202" s="257" t="s">
        <v>260</v>
      </c>
      <c r="G202" s="258" t="s">
        <v>147</v>
      </c>
      <c r="H202" s="259">
        <v>152.352</v>
      </c>
      <c r="I202" s="260"/>
      <c r="J202" s="261">
        <f>ROUND(I202*H202,2)</f>
        <v>0</v>
      </c>
      <c r="K202" s="257" t="s">
        <v>120</v>
      </c>
      <c r="L202" s="262"/>
      <c r="M202" s="263" t="s">
        <v>1</v>
      </c>
      <c r="N202" s="264" t="s">
        <v>38</v>
      </c>
      <c r="O202" s="90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0" t="s">
        <v>140</v>
      </c>
      <c r="AT202" s="220" t="s">
        <v>200</v>
      </c>
      <c r="AU202" s="220" t="s">
        <v>80</v>
      </c>
      <c r="AY202" s="16" t="s">
        <v>115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16" t="s">
        <v>80</v>
      </c>
      <c r="BK202" s="221">
        <f>ROUND(I202*H202,2)</f>
        <v>0</v>
      </c>
      <c r="BL202" s="16" t="s">
        <v>121</v>
      </c>
      <c r="BM202" s="220" t="s">
        <v>261</v>
      </c>
    </row>
    <row r="203" s="13" customFormat="1">
      <c r="A203" s="13"/>
      <c r="B203" s="233"/>
      <c r="C203" s="234"/>
      <c r="D203" s="224" t="s">
        <v>122</v>
      </c>
      <c r="E203" s="235" t="s">
        <v>1</v>
      </c>
      <c r="F203" s="236" t="s">
        <v>262</v>
      </c>
      <c r="G203" s="234"/>
      <c r="H203" s="237">
        <v>152.352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122</v>
      </c>
      <c r="AU203" s="243" t="s">
        <v>80</v>
      </c>
      <c r="AV203" s="13" t="s">
        <v>82</v>
      </c>
      <c r="AW203" s="13" t="s">
        <v>30</v>
      </c>
      <c r="AX203" s="13" t="s">
        <v>73</v>
      </c>
      <c r="AY203" s="243" t="s">
        <v>115</v>
      </c>
    </row>
    <row r="204" s="14" customFormat="1">
      <c r="A204" s="14"/>
      <c r="B204" s="244"/>
      <c r="C204" s="245"/>
      <c r="D204" s="224" t="s">
        <v>122</v>
      </c>
      <c r="E204" s="246" t="s">
        <v>1</v>
      </c>
      <c r="F204" s="247" t="s">
        <v>129</v>
      </c>
      <c r="G204" s="245"/>
      <c r="H204" s="248">
        <v>152.352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122</v>
      </c>
      <c r="AU204" s="254" t="s">
        <v>80</v>
      </c>
      <c r="AV204" s="14" t="s">
        <v>121</v>
      </c>
      <c r="AW204" s="14" t="s">
        <v>30</v>
      </c>
      <c r="AX204" s="14" t="s">
        <v>80</v>
      </c>
      <c r="AY204" s="254" t="s">
        <v>115</v>
      </c>
    </row>
    <row r="205" s="2" customFormat="1" ht="37.8" customHeight="1">
      <c r="A205" s="37"/>
      <c r="B205" s="38"/>
      <c r="C205" s="209" t="s">
        <v>263</v>
      </c>
      <c r="D205" s="209" t="s">
        <v>116</v>
      </c>
      <c r="E205" s="210" t="s">
        <v>264</v>
      </c>
      <c r="F205" s="211" t="s">
        <v>265</v>
      </c>
      <c r="G205" s="212" t="s">
        <v>147</v>
      </c>
      <c r="H205" s="213">
        <v>3</v>
      </c>
      <c r="I205" s="214"/>
      <c r="J205" s="215">
        <f>ROUND(I205*H205,2)</f>
        <v>0</v>
      </c>
      <c r="K205" s="211" t="s">
        <v>120</v>
      </c>
      <c r="L205" s="43"/>
      <c r="M205" s="216" t="s">
        <v>1</v>
      </c>
      <c r="N205" s="217" t="s">
        <v>38</v>
      </c>
      <c r="O205" s="90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0" t="s">
        <v>121</v>
      </c>
      <c r="AT205" s="220" t="s">
        <v>116</v>
      </c>
      <c r="AU205" s="220" t="s">
        <v>80</v>
      </c>
      <c r="AY205" s="16" t="s">
        <v>115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6" t="s">
        <v>80</v>
      </c>
      <c r="BK205" s="221">
        <f>ROUND(I205*H205,2)</f>
        <v>0</v>
      </c>
      <c r="BL205" s="16" t="s">
        <v>121</v>
      </c>
      <c r="BM205" s="220" t="s">
        <v>266</v>
      </c>
    </row>
    <row r="206" s="2" customFormat="1" ht="21.75" customHeight="1">
      <c r="A206" s="37"/>
      <c r="B206" s="38"/>
      <c r="C206" s="255" t="s">
        <v>212</v>
      </c>
      <c r="D206" s="255" t="s">
        <v>200</v>
      </c>
      <c r="E206" s="256" t="s">
        <v>267</v>
      </c>
      <c r="F206" s="257" t="s">
        <v>268</v>
      </c>
      <c r="G206" s="258" t="s">
        <v>147</v>
      </c>
      <c r="H206" s="259">
        <v>3.0449999999999999</v>
      </c>
      <c r="I206" s="260"/>
      <c r="J206" s="261">
        <f>ROUND(I206*H206,2)</f>
        <v>0</v>
      </c>
      <c r="K206" s="257" t="s">
        <v>120</v>
      </c>
      <c r="L206" s="262"/>
      <c r="M206" s="263" t="s">
        <v>1</v>
      </c>
      <c r="N206" s="264" t="s">
        <v>38</v>
      </c>
      <c r="O206" s="90"/>
      <c r="P206" s="218">
        <f>O206*H206</f>
        <v>0</v>
      </c>
      <c r="Q206" s="218">
        <v>0</v>
      </c>
      <c r="R206" s="218">
        <f>Q206*H206</f>
        <v>0</v>
      </c>
      <c r="S206" s="218">
        <v>0</v>
      </c>
      <c r="T206" s="21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0" t="s">
        <v>140</v>
      </c>
      <c r="AT206" s="220" t="s">
        <v>200</v>
      </c>
      <c r="AU206" s="220" t="s">
        <v>80</v>
      </c>
      <c r="AY206" s="16" t="s">
        <v>115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16" t="s">
        <v>80</v>
      </c>
      <c r="BK206" s="221">
        <f>ROUND(I206*H206,2)</f>
        <v>0</v>
      </c>
      <c r="BL206" s="16" t="s">
        <v>121</v>
      </c>
      <c r="BM206" s="220" t="s">
        <v>269</v>
      </c>
    </row>
    <row r="207" s="13" customFormat="1">
      <c r="A207" s="13"/>
      <c r="B207" s="233"/>
      <c r="C207" s="234"/>
      <c r="D207" s="224" t="s">
        <v>122</v>
      </c>
      <c r="E207" s="235" t="s">
        <v>1</v>
      </c>
      <c r="F207" s="236" t="s">
        <v>270</v>
      </c>
      <c r="G207" s="234"/>
      <c r="H207" s="237">
        <v>3.0449999999999999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122</v>
      </c>
      <c r="AU207" s="243" t="s">
        <v>80</v>
      </c>
      <c r="AV207" s="13" t="s">
        <v>82</v>
      </c>
      <c r="AW207" s="13" t="s">
        <v>30</v>
      </c>
      <c r="AX207" s="13" t="s">
        <v>73</v>
      </c>
      <c r="AY207" s="243" t="s">
        <v>115</v>
      </c>
    </row>
    <row r="208" s="14" customFormat="1">
      <c r="A208" s="14"/>
      <c r="B208" s="244"/>
      <c r="C208" s="245"/>
      <c r="D208" s="224" t="s">
        <v>122</v>
      </c>
      <c r="E208" s="246" t="s">
        <v>1</v>
      </c>
      <c r="F208" s="247" t="s">
        <v>129</v>
      </c>
      <c r="G208" s="245"/>
      <c r="H208" s="248">
        <v>3.0449999999999999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122</v>
      </c>
      <c r="AU208" s="254" t="s">
        <v>80</v>
      </c>
      <c r="AV208" s="14" t="s">
        <v>121</v>
      </c>
      <c r="AW208" s="14" t="s">
        <v>30</v>
      </c>
      <c r="AX208" s="14" t="s">
        <v>80</v>
      </c>
      <c r="AY208" s="254" t="s">
        <v>115</v>
      </c>
    </row>
    <row r="209" s="2" customFormat="1" ht="44.25" customHeight="1">
      <c r="A209" s="37"/>
      <c r="B209" s="38"/>
      <c r="C209" s="209" t="s">
        <v>271</v>
      </c>
      <c r="D209" s="209" t="s">
        <v>116</v>
      </c>
      <c r="E209" s="210" t="s">
        <v>272</v>
      </c>
      <c r="F209" s="211" t="s">
        <v>273</v>
      </c>
      <c r="G209" s="212" t="s">
        <v>147</v>
      </c>
      <c r="H209" s="213">
        <v>11</v>
      </c>
      <c r="I209" s="214"/>
      <c r="J209" s="215">
        <f>ROUND(I209*H209,2)</f>
        <v>0</v>
      </c>
      <c r="K209" s="211" t="s">
        <v>120</v>
      </c>
      <c r="L209" s="43"/>
      <c r="M209" s="216" t="s">
        <v>1</v>
      </c>
      <c r="N209" s="217" t="s">
        <v>38</v>
      </c>
      <c r="O209" s="90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0" t="s">
        <v>121</v>
      </c>
      <c r="AT209" s="220" t="s">
        <v>116</v>
      </c>
      <c r="AU209" s="220" t="s">
        <v>80</v>
      </c>
      <c r="AY209" s="16" t="s">
        <v>115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16" t="s">
        <v>80</v>
      </c>
      <c r="BK209" s="221">
        <f>ROUND(I209*H209,2)</f>
        <v>0</v>
      </c>
      <c r="BL209" s="16" t="s">
        <v>121</v>
      </c>
      <c r="BM209" s="220" t="s">
        <v>274</v>
      </c>
    </row>
    <row r="210" s="12" customFormat="1">
      <c r="A210" s="12"/>
      <c r="B210" s="222"/>
      <c r="C210" s="223"/>
      <c r="D210" s="224" t="s">
        <v>122</v>
      </c>
      <c r="E210" s="225" t="s">
        <v>1</v>
      </c>
      <c r="F210" s="226" t="s">
        <v>275</v>
      </c>
      <c r="G210" s="223"/>
      <c r="H210" s="225" t="s">
        <v>1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2" t="s">
        <v>122</v>
      </c>
      <c r="AU210" s="232" t="s">
        <v>80</v>
      </c>
      <c r="AV210" s="12" t="s">
        <v>80</v>
      </c>
      <c r="AW210" s="12" t="s">
        <v>30</v>
      </c>
      <c r="AX210" s="12" t="s">
        <v>73</v>
      </c>
      <c r="AY210" s="232" t="s">
        <v>115</v>
      </c>
    </row>
    <row r="211" s="13" customFormat="1">
      <c r="A211" s="13"/>
      <c r="B211" s="233"/>
      <c r="C211" s="234"/>
      <c r="D211" s="224" t="s">
        <v>122</v>
      </c>
      <c r="E211" s="235" t="s">
        <v>1</v>
      </c>
      <c r="F211" s="236" t="s">
        <v>276</v>
      </c>
      <c r="G211" s="234"/>
      <c r="H211" s="237">
        <v>11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122</v>
      </c>
      <c r="AU211" s="243" t="s">
        <v>80</v>
      </c>
      <c r="AV211" s="13" t="s">
        <v>82</v>
      </c>
      <c r="AW211" s="13" t="s">
        <v>30</v>
      </c>
      <c r="AX211" s="13" t="s">
        <v>73</v>
      </c>
      <c r="AY211" s="243" t="s">
        <v>115</v>
      </c>
    </row>
    <row r="212" s="14" customFormat="1">
      <c r="A212" s="14"/>
      <c r="B212" s="244"/>
      <c r="C212" s="245"/>
      <c r="D212" s="224" t="s">
        <v>122</v>
      </c>
      <c r="E212" s="246" t="s">
        <v>1</v>
      </c>
      <c r="F212" s="247" t="s">
        <v>129</v>
      </c>
      <c r="G212" s="245"/>
      <c r="H212" s="248">
        <v>11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122</v>
      </c>
      <c r="AU212" s="254" t="s">
        <v>80</v>
      </c>
      <c r="AV212" s="14" t="s">
        <v>121</v>
      </c>
      <c r="AW212" s="14" t="s">
        <v>30</v>
      </c>
      <c r="AX212" s="14" t="s">
        <v>80</v>
      </c>
      <c r="AY212" s="254" t="s">
        <v>115</v>
      </c>
    </row>
    <row r="213" s="2" customFormat="1" ht="21.75" customHeight="1">
      <c r="A213" s="37"/>
      <c r="B213" s="38"/>
      <c r="C213" s="255" t="s">
        <v>218</v>
      </c>
      <c r="D213" s="255" t="s">
        <v>200</v>
      </c>
      <c r="E213" s="256" t="s">
        <v>277</v>
      </c>
      <c r="F213" s="257" t="s">
        <v>278</v>
      </c>
      <c r="G213" s="258" t="s">
        <v>147</v>
      </c>
      <c r="H213" s="259">
        <v>11.164999999999999</v>
      </c>
      <c r="I213" s="260"/>
      <c r="J213" s="261">
        <f>ROUND(I213*H213,2)</f>
        <v>0</v>
      </c>
      <c r="K213" s="257" t="s">
        <v>120</v>
      </c>
      <c r="L213" s="262"/>
      <c r="M213" s="263" t="s">
        <v>1</v>
      </c>
      <c r="N213" s="264" t="s">
        <v>38</v>
      </c>
      <c r="O213" s="90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0" t="s">
        <v>140</v>
      </c>
      <c r="AT213" s="220" t="s">
        <v>200</v>
      </c>
      <c r="AU213" s="220" t="s">
        <v>80</v>
      </c>
      <c r="AY213" s="16" t="s">
        <v>115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16" t="s">
        <v>80</v>
      </c>
      <c r="BK213" s="221">
        <f>ROUND(I213*H213,2)</f>
        <v>0</v>
      </c>
      <c r="BL213" s="16" t="s">
        <v>121</v>
      </c>
      <c r="BM213" s="220" t="s">
        <v>279</v>
      </c>
    </row>
    <row r="214" s="13" customFormat="1">
      <c r="A214" s="13"/>
      <c r="B214" s="233"/>
      <c r="C214" s="234"/>
      <c r="D214" s="224" t="s">
        <v>122</v>
      </c>
      <c r="E214" s="235" t="s">
        <v>1</v>
      </c>
      <c r="F214" s="236" t="s">
        <v>280</v>
      </c>
      <c r="G214" s="234"/>
      <c r="H214" s="237">
        <v>11.164999999999999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122</v>
      </c>
      <c r="AU214" s="243" t="s">
        <v>80</v>
      </c>
      <c r="AV214" s="13" t="s">
        <v>82</v>
      </c>
      <c r="AW214" s="13" t="s">
        <v>30</v>
      </c>
      <c r="AX214" s="13" t="s">
        <v>73</v>
      </c>
      <c r="AY214" s="243" t="s">
        <v>115</v>
      </c>
    </row>
    <row r="215" s="14" customFormat="1">
      <c r="A215" s="14"/>
      <c r="B215" s="244"/>
      <c r="C215" s="245"/>
      <c r="D215" s="224" t="s">
        <v>122</v>
      </c>
      <c r="E215" s="246" t="s">
        <v>1</v>
      </c>
      <c r="F215" s="247" t="s">
        <v>129</v>
      </c>
      <c r="G215" s="245"/>
      <c r="H215" s="248">
        <v>11.164999999999999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122</v>
      </c>
      <c r="AU215" s="254" t="s">
        <v>80</v>
      </c>
      <c r="AV215" s="14" t="s">
        <v>121</v>
      </c>
      <c r="AW215" s="14" t="s">
        <v>30</v>
      </c>
      <c r="AX215" s="14" t="s">
        <v>80</v>
      </c>
      <c r="AY215" s="254" t="s">
        <v>115</v>
      </c>
    </row>
    <row r="216" s="2" customFormat="1" ht="44.25" customHeight="1">
      <c r="A216" s="37"/>
      <c r="B216" s="38"/>
      <c r="C216" s="209" t="s">
        <v>281</v>
      </c>
      <c r="D216" s="209" t="s">
        <v>116</v>
      </c>
      <c r="E216" s="210" t="s">
        <v>282</v>
      </c>
      <c r="F216" s="211" t="s">
        <v>283</v>
      </c>
      <c r="G216" s="212" t="s">
        <v>217</v>
      </c>
      <c r="H216" s="213">
        <v>4</v>
      </c>
      <c r="I216" s="214"/>
      <c r="J216" s="215">
        <f>ROUND(I216*H216,2)</f>
        <v>0</v>
      </c>
      <c r="K216" s="211" t="s">
        <v>120</v>
      </c>
      <c r="L216" s="43"/>
      <c r="M216" s="216" t="s">
        <v>1</v>
      </c>
      <c r="N216" s="217" t="s">
        <v>38</v>
      </c>
      <c r="O216" s="90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0" t="s">
        <v>121</v>
      </c>
      <c r="AT216" s="220" t="s">
        <v>116</v>
      </c>
      <c r="AU216" s="220" t="s">
        <v>80</v>
      </c>
      <c r="AY216" s="16" t="s">
        <v>115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16" t="s">
        <v>80</v>
      </c>
      <c r="BK216" s="221">
        <f>ROUND(I216*H216,2)</f>
        <v>0</v>
      </c>
      <c r="BL216" s="16" t="s">
        <v>121</v>
      </c>
      <c r="BM216" s="220" t="s">
        <v>284</v>
      </c>
    </row>
    <row r="217" s="2" customFormat="1" ht="16.5" customHeight="1">
      <c r="A217" s="37"/>
      <c r="B217" s="38"/>
      <c r="C217" s="255" t="s">
        <v>223</v>
      </c>
      <c r="D217" s="255" t="s">
        <v>200</v>
      </c>
      <c r="E217" s="256" t="s">
        <v>285</v>
      </c>
      <c r="F217" s="257" t="s">
        <v>286</v>
      </c>
      <c r="G217" s="258" t="s">
        <v>217</v>
      </c>
      <c r="H217" s="259">
        <v>2</v>
      </c>
      <c r="I217" s="260"/>
      <c r="J217" s="261">
        <f>ROUND(I217*H217,2)</f>
        <v>0</v>
      </c>
      <c r="K217" s="257" t="s">
        <v>1</v>
      </c>
      <c r="L217" s="262"/>
      <c r="M217" s="263" t="s">
        <v>1</v>
      </c>
      <c r="N217" s="264" t="s">
        <v>38</v>
      </c>
      <c r="O217" s="90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0" t="s">
        <v>140</v>
      </c>
      <c r="AT217" s="220" t="s">
        <v>200</v>
      </c>
      <c r="AU217" s="220" t="s">
        <v>80</v>
      </c>
      <c r="AY217" s="16" t="s">
        <v>115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16" t="s">
        <v>80</v>
      </c>
      <c r="BK217" s="221">
        <f>ROUND(I217*H217,2)</f>
        <v>0</v>
      </c>
      <c r="BL217" s="16" t="s">
        <v>121</v>
      </c>
      <c r="BM217" s="220" t="s">
        <v>287</v>
      </c>
    </row>
    <row r="218" s="2" customFormat="1">
      <c r="A218" s="37"/>
      <c r="B218" s="38"/>
      <c r="C218" s="39"/>
      <c r="D218" s="224" t="s">
        <v>288</v>
      </c>
      <c r="E218" s="39"/>
      <c r="F218" s="265" t="s">
        <v>289</v>
      </c>
      <c r="G218" s="39"/>
      <c r="H218" s="39"/>
      <c r="I218" s="266"/>
      <c r="J218" s="39"/>
      <c r="K218" s="39"/>
      <c r="L218" s="43"/>
      <c r="M218" s="267"/>
      <c r="N218" s="268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288</v>
      </c>
      <c r="AU218" s="16" t="s">
        <v>80</v>
      </c>
    </row>
    <row r="219" s="2" customFormat="1" ht="16.5" customHeight="1">
      <c r="A219" s="37"/>
      <c r="B219" s="38"/>
      <c r="C219" s="255" t="s">
        <v>290</v>
      </c>
      <c r="D219" s="255" t="s">
        <v>200</v>
      </c>
      <c r="E219" s="256" t="s">
        <v>291</v>
      </c>
      <c r="F219" s="257" t="s">
        <v>292</v>
      </c>
      <c r="G219" s="258" t="s">
        <v>217</v>
      </c>
      <c r="H219" s="259">
        <v>2</v>
      </c>
      <c r="I219" s="260"/>
      <c r="J219" s="261">
        <f>ROUND(I219*H219,2)</f>
        <v>0</v>
      </c>
      <c r="K219" s="257" t="s">
        <v>120</v>
      </c>
      <c r="L219" s="262"/>
      <c r="M219" s="263" t="s">
        <v>1</v>
      </c>
      <c r="N219" s="264" t="s">
        <v>38</v>
      </c>
      <c r="O219" s="90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0" t="s">
        <v>140</v>
      </c>
      <c r="AT219" s="220" t="s">
        <v>200</v>
      </c>
      <c r="AU219" s="220" t="s">
        <v>80</v>
      </c>
      <c r="AY219" s="16" t="s">
        <v>115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16" t="s">
        <v>80</v>
      </c>
      <c r="BK219" s="221">
        <f>ROUND(I219*H219,2)</f>
        <v>0</v>
      </c>
      <c r="BL219" s="16" t="s">
        <v>121</v>
      </c>
      <c r="BM219" s="220" t="s">
        <v>293</v>
      </c>
    </row>
    <row r="220" s="2" customFormat="1" ht="37.8" customHeight="1">
      <c r="A220" s="37"/>
      <c r="B220" s="38"/>
      <c r="C220" s="209" t="s">
        <v>226</v>
      </c>
      <c r="D220" s="209" t="s">
        <v>116</v>
      </c>
      <c r="E220" s="210" t="s">
        <v>294</v>
      </c>
      <c r="F220" s="211" t="s">
        <v>295</v>
      </c>
      <c r="G220" s="212" t="s">
        <v>217</v>
      </c>
      <c r="H220" s="213">
        <v>2</v>
      </c>
      <c r="I220" s="214"/>
      <c r="J220" s="215">
        <f>ROUND(I220*H220,2)</f>
        <v>0</v>
      </c>
      <c r="K220" s="211" t="s">
        <v>120</v>
      </c>
      <c r="L220" s="43"/>
      <c r="M220" s="216" t="s">
        <v>1</v>
      </c>
      <c r="N220" s="217" t="s">
        <v>38</v>
      </c>
      <c r="O220" s="90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0" t="s">
        <v>121</v>
      </c>
      <c r="AT220" s="220" t="s">
        <v>116</v>
      </c>
      <c r="AU220" s="220" t="s">
        <v>80</v>
      </c>
      <c r="AY220" s="16" t="s">
        <v>115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16" t="s">
        <v>80</v>
      </c>
      <c r="BK220" s="221">
        <f>ROUND(I220*H220,2)</f>
        <v>0</v>
      </c>
      <c r="BL220" s="16" t="s">
        <v>121</v>
      </c>
      <c r="BM220" s="220" t="s">
        <v>296</v>
      </c>
    </row>
    <row r="221" s="2" customFormat="1" ht="16.5" customHeight="1">
      <c r="A221" s="37"/>
      <c r="B221" s="38"/>
      <c r="C221" s="255" t="s">
        <v>297</v>
      </c>
      <c r="D221" s="255" t="s">
        <v>200</v>
      </c>
      <c r="E221" s="256" t="s">
        <v>298</v>
      </c>
      <c r="F221" s="257" t="s">
        <v>299</v>
      </c>
      <c r="G221" s="258" t="s">
        <v>217</v>
      </c>
      <c r="H221" s="259">
        <v>2</v>
      </c>
      <c r="I221" s="260"/>
      <c r="J221" s="261">
        <f>ROUND(I221*H221,2)</f>
        <v>0</v>
      </c>
      <c r="K221" s="257" t="s">
        <v>120</v>
      </c>
      <c r="L221" s="262"/>
      <c r="M221" s="263" t="s">
        <v>1</v>
      </c>
      <c r="N221" s="264" t="s">
        <v>38</v>
      </c>
      <c r="O221" s="90"/>
      <c r="P221" s="218">
        <f>O221*H221</f>
        <v>0</v>
      </c>
      <c r="Q221" s="218">
        <v>0</v>
      </c>
      <c r="R221" s="218">
        <f>Q221*H221</f>
        <v>0</v>
      </c>
      <c r="S221" s="218">
        <v>0</v>
      </c>
      <c r="T221" s="21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0" t="s">
        <v>140</v>
      </c>
      <c r="AT221" s="220" t="s">
        <v>200</v>
      </c>
      <c r="AU221" s="220" t="s">
        <v>80</v>
      </c>
      <c r="AY221" s="16" t="s">
        <v>115</v>
      </c>
      <c r="BE221" s="221">
        <f>IF(N221="základní",J221,0)</f>
        <v>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16" t="s">
        <v>80</v>
      </c>
      <c r="BK221" s="221">
        <f>ROUND(I221*H221,2)</f>
        <v>0</v>
      </c>
      <c r="BL221" s="16" t="s">
        <v>121</v>
      </c>
      <c r="BM221" s="220" t="s">
        <v>300</v>
      </c>
    </row>
    <row r="222" s="2" customFormat="1" ht="37.8" customHeight="1">
      <c r="A222" s="37"/>
      <c r="B222" s="38"/>
      <c r="C222" s="209" t="s">
        <v>230</v>
      </c>
      <c r="D222" s="209" t="s">
        <v>116</v>
      </c>
      <c r="E222" s="210" t="s">
        <v>301</v>
      </c>
      <c r="F222" s="211" t="s">
        <v>302</v>
      </c>
      <c r="G222" s="212" t="s">
        <v>217</v>
      </c>
      <c r="H222" s="213">
        <v>2</v>
      </c>
      <c r="I222" s="214"/>
      <c r="J222" s="215">
        <f>ROUND(I222*H222,2)</f>
        <v>0</v>
      </c>
      <c r="K222" s="211" t="s">
        <v>120</v>
      </c>
      <c r="L222" s="43"/>
      <c r="M222" s="216" t="s">
        <v>1</v>
      </c>
      <c r="N222" s="217" t="s">
        <v>38</v>
      </c>
      <c r="O222" s="90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0" t="s">
        <v>121</v>
      </c>
      <c r="AT222" s="220" t="s">
        <v>116</v>
      </c>
      <c r="AU222" s="220" t="s">
        <v>80</v>
      </c>
      <c r="AY222" s="16" t="s">
        <v>115</v>
      </c>
      <c r="BE222" s="221">
        <f>IF(N222="základní",J222,0)</f>
        <v>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16" t="s">
        <v>80</v>
      </c>
      <c r="BK222" s="221">
        <f>ROUND(I222*H222,2)</f>
        <v>0</v>
      </c>
      <c r="BL222" s="16" t="s">
        <v>121</v>
      </c>
      <c r="BM222" s="220" t="s">
        <v>303</v>
      </c>
    </row>
    <row r="223" s="2" customFormat="1" ht="16.5" customHeight="1">
      <c r="A223" s="37"/>
      <c r="B223" s="38"/>
      <c r="C223" s="255" t="s">
        <v>304</v>
      </c>
      <c r="D223" s="255" t="s">
        <v>200</v>
      </c>
      <c r="E223" s="256" t="s">
        <v>305</v>
      </c>
      <c r="F223" s="257" t="s">
        <v>306</v>
      </c>
      <c r="G223" s="258" t="s">
        <v>217</v>
      </c>
      <c r="H223" s="259">
        <v>2</v>
      </c>
      <c r="I223" s="260"/>
      <c r="J223" s="261">
        <f>ROUND(I223*H223,2)</f>
        <v>0</v>
      </c>
      <c r="K223" s="257" t="s">
        <v>120</v>
      </c>
      <c r="L223" s="262"/>
      <c r="M223" s="263" t="s">
        <v>1</v>
      </c>
      <c r="N223" s="264" t="s">
        <v>38</v>
      </c>
      <c r="O223" s="90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0" t="s">
        <v>140</v>
      </c>
      <c r="AT223" s="220" t="s">
        <v>200</v>
      </c>
      <c r="AU223" s="220" t="s">
        <v>80</v>
      </c>
      <c r="AY223" s="16" t="s">
        <v>115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6" t="s">
        <v>80</v>
      </c>
      <c r="BK223" s="221">
        <f>ROUND(I223*H223,2)</f>
        <v>0</v>
      </c>
      <c r="BL223" s="16" t="s">
        <v>121</v>
      </c>
      <c r="BM223" s="220" t="s">
        <v>307</v>
      </c>
    </row>
    <row r="224" s="2" customFormat="1" ht="49.05" customHeight="1">
      <c r="A224" s="37"/>
      <c r="B224" s="38"/>
      <c r="C224" s="209" t="s">
        <v>233</v>
      </c>
      <c r="D224" s="209" t="s">
        <v>116</v>
      </c>
      <c r="E224" s="210" t="s">
        <v>308</v>
      </c>
      <c r="F224" s="211" t="s">
        <v>309</v>
      </c>
      <c r="G224" s="212" t="s">
        <v>217</v>
      </c>
      <c r="H224" s="213">
        <v>1</v>
      </c>
      <c r="I224" s="214"/>
      <c r="J224" s="215">
        <f>ROUND(I224*H224,2)</f>
        <v>0</v>
      </c>
      <c r="K224" s="211" t="s">
        <v>120</v>
      </c>
      <c r="L224" s="43"/>
      <c r="M224" s="216" t="s">
        <v>1</v>
      </c>
      <c r="N224" s="217" t="s">
        <v>38</v>
      </c>
      <c r="O224" s="90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0" t="s">
        <v>121</v>
      </c>
      <c r="AT224" s="220" t="s">
        <v>116</v>
      </c>
      <c r="AU224" s="220" t="s">
        <v>80</v>
      </c>
      <c r="AY224" s="16" t="s">
        <v>115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16" t="s">
        <v>80</v>
      </c>
      <c r="BK224" s="221">
        <f>ROUND(I224*H224,2)</f>
        <v>0</v>
      </c>
      <c r="BL224" s="16" t="s">
        <v>121</v>
      </c>
      <c r="BM224" s="220" t="s">
        <v>310</v>
      </c>
    </row>
    <row r="225" s="2" customFormat="1" ht="24.15" customHeight="1">
      <c r="A225" s="37"/>
      <c r="B225" s="38"/>
      <c r="C225" s="255" t="s">
        <v>311</v>
      </c>
      <c r="D225" s="255" t="s">
        <v>200</v>
      </c>
      <c r="E225" s="256" t="s">
        <v>312</v>
      </c>
      <c r="F225" s="257" t="s">
        <v>313</v>
      </c>
      <c r="G225" s="258" t="s">
        <v>217</v>
      </c>
      <c r="H225" s="259">
        <v>1</v>
      </c>
      <c r="I225" s="260"/>
      <c r="J225" s="261">
        <f>ROUND(I225*H225,2)</f>
        <v>0</v>
      </c>
      <c r="K225" s="257" t="s">
        <v>1</v>
      </c>
      <c r="L225" s="262"/>
      <c r="M225" s="263" t="s">
        <v>1</v>
      </c>
      <c r="N225" s="264" t="s">
        <v>38</v>
      </c>
      <c r="O225" s="90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0" t="s">
        <v>140</v>
      </c>
      <c r="AT225" s="220" t="s">
        <v>200</v>
      </c>
      <c r="AU225" s="220" t="s">
        <v>80</v>
      </c>
      <c r="AY225" s="16" t="s">
        <v>115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16" t="s">
        <v>80</v>
      </c>
      <c r="BK225" s="221">
        <f>ROUND(I225*H225,2)</f>
        <v>0</v>
      </c>
      <c r="BL225" s="16" t="s">
        <v>121</v>
      </c>
      <c r="BM225" s="220" t="s">
        <v>314</v>
      </c>
    </row>
    <row r="226" s="2" customFormat="1" ht="24.15" customHeight="1">
      <c r="A226" s="37"/>
      <c r="B226" s="38"/>
      <c r="C226" s="255" t="s">
        <v>238</v>
      </c>
      <c r="D226" s="255" t="s">
        <v>200</v>
      </c>
      <c r="E226" s="256" t="s">
        <v>315</v>
      </c>
      <c r="F226" s="257" t="s">
        <v>316</v>
      </c>
      <c r="G226" s="258" t="s">
        <v>217</v>
      </c>
      <c r="H226" s="259">
        <v>1</v>
      </c>
      <c r="I226" s="260"/>
      <c r="J226" s="261">
        <f>ROUND(I226*H226,2)</f>
        <v>0</v>
      </c>
      <c r="K226" s="257" t="s">
        <v>1</v>
      </c>
      <c r="L226" s="262"/>
      <c r="M226" s="263" t="s">
        <v>1</v>
      </c>
      <c r="N226" s="264" t="s">
        <v>38</v>
      </c>
      <c r="O226" s="90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0" t="s">
        <v>140</v>
      </c>
      <c r="AT226" s="220" t="s">
        <v>200</v>
      </c>
      <c r="AU226" s="220" t="s">
        <v>80</v>
      </c>
      <c r="AY226" s="16" t="s">
        <v>115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16" t="s">
        <v>80</v>
      </c>
      <c r="BK226" s="221">
        <f>ROUND(I226*H226,2)</f>
        <v>0</v>
      </c>
      <c r="BL226" s="16" t="s">
        <v>121</v>
      </c>
      <c r="BM226" s="220" t="s">
        <v>317</v>
      </c>
    </row>
    <row r="227" s="2" customFormat="1" ht="44.25" customHeight="1">
      <c r="A227" s="37"/>
      <c r="B227" s="38"/>
      <c r="C227" s="209" t="s">
        <v>318</v>
      </c>
      <c r="D227" s="209" t="s">
        <v>116</v>
      </c>
      <c r="E227" s="210" t="s">
        <v>319</v>
      </c>
      <c r="F227" s="211" t="s">
        <v>320</v>
      </c>
      <c r="G227" s="212" t="s">
        <v>217</v>
      </c>
      <c r="H227" s="213">
        <v>1</v>
      </c>
      <c r="I227" s="214"/>
      <c r="J227" s="215">
        <f>ROUND(I227*H227,2)</f>
        <v>0</v>
      </c>
      <c r="K227" s="211" t="s">
        <v>120</v>
      </c>
      <c r="L227" s="43"/>
      <c r="M227" s="216" t="s">
        <v>1</v>
      </c>
      <c r="N227" s="217" t="s">
        <v>38</v>
      </c>
      <c r="O227" s="90"/>
      <c r="P227" s="218">
        <f>O227*H227</f>
        <v>0</v>
      </c>
      <c r="Q227" s="218">
        <v>0</v>
      </c>
      <c r="R227" s="218">
        <f>Q227*H227</f>
        <v>0</v>
      </c>
      <c r="S227" s="218">
        <v>0</v>
      </c>
      <c r="T227" s="21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0" t="s">
        <v>121</v>
      </c>
      <c r="AT227" s="220" t="s">
        <v>116</v>
      </c>
      <c r="AU227" s="220" t="s">
        <v>80</v>
      </c>
      <c r="AY227" s="16" t="s">
        <v>115</v>
      </c>
      <c r="BE227" s="221">
        <f>IF(N227="základní",J227,0)</f>
        <v>0</v>
      </c>
      <c r="BF227" s="221">
        <f>IF(N227="snížená",J227,0)</f>
        <v>0</v>
      </c>
      <c r="BG227" s="221">
        <f>IF(N227="zákl. přenesená",J227,0)</f>
        <v>0</v>
      </c>
      <c r="BH227" s="221">
        <f>IF(N227="sníž. přenesená",J227,0)</f>
        <v>0</v>
      </c>
      <c r="BI227" s="221">
        <f>IF(N227="nulová",J227,0)</f>
        <v>0</v>
      </c>
      <c r="BJ227" s="16" t="s">
        <v>80</v>
      </c>
      <c r="BK227" s="221">
        <f>ROUND(I227*H227,2)</f>
        <v>0</v>
      </c>
      <c r="BL227" s="16" t="s">
        <v>121</v>
      </c>
      <c r="BM227" s="220" t="s">
        <v>321</v>
      </c>
    </row>
    <row r="228" s="2" customFormat="1" ht="24.15" customHeight="1">
      <c r="A228" s="37"/>
      <c r="B228" s="38"/>
      <c r="C228" s="255" t="s">
        <v>242</v>
      </c>
      <c r="D228" s="255" t="s">
        <v>200</v>
      </c>
      <c r="E228" s="256" t="s">
        <v>322</v>
      </c>
      <c r="F228" s="257" t="s">
        <v>323</v>
      </c>
      <c r="G228" s="258" t="s">
        <v>217</v>
      </c>
      <c r="H228" s="259">
        <v>1</v>
      </c>
      <c r="I228" s="260"/>
      <c r="J228" s="261">
        <f>ROUND(I228*H228,2)</f>
        <v>0</v>
      </c>
      <c r="K228" s="257" t="s">
        <v>1</v>
      </c>
      <c r="L228" s="262"/>
      <c r="M228" s="263" t="s">
        <v>1</v>
      </c>
      <c r="N228" s="264" t="s">
        <v>38</v>
      </c>
      <c r="O228" s="90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0" t="s">
        <v>140</v>
      </c>
      <c r="AT228" s="220" t="s">
        <v>200</v>
      </c>
      <c r="AU228" s="220" t="s">
        <v>80</v>
      </c>
      <c r="AY228" s="16" t="s">
        <v>115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16" t="s">
        <v>80</v>
      </c>
      <c r="BK228" s="221">
        <f>ROUND(I228*H228,2)</f>
        <v>0</v>
      </c>
      <c r="BL228" s="16" t="s">
        <v>121</v>
      </c>
      <c r="BM228" s="220" t="s">
        <v>324</v>
      </c>
    </row>
    <row r="229" s="2" customFormat="1" ht="24.15" customHeight="1">
      <c r="A229" s="37"/>
      <c r="B229" s="38"/>
      <c r="C229" s="209" t="s">
        <v>325</v>
      </c>
      <c r="D229" s="209" t="s">
        <v>116</v>
      </c>
      <c r="E229" s="210" t="s">
        <v>326</v>
      </c>
      <c r="F229" s="211" t="s">
        <v>327</v>
      </c>
      <c r="G229" s="212" t="s">
        <v>147</v>
      </c>
      <c r="H229" s="213">
        <v>151.09999999999999</v>
      </c>
      <c r="I229" s="214"/>
      <c r="J229" s="215">
        <f>ROUND(I229*H229,2)</f>
        <v>0</v>
      </c>
      <c r="K229" s="211" t="s">
        <v>120</v>
      </c>
      <c r="L229" s="43"/>
      <c r="M229" s="216" t="s">
        <v>1</v>
      </c>
      <c r="N229" s="217" t="s">
        <v>38</v>
      </c>
      <c r="O229" s="90"/>
      <c r="P229" s="218">
        <f>O229*H229</f>
        <v>0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0" t="s">
        <v>121</v>
      </c>
      <c r="AT229" s="220" t="s">
        <v>116</v>
      </c>
      <c r="AU229" s="220" t="s">
        <v>80</v>
      </c>
      <c r="AY229" s="16" t="s">
        <v>115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16" t="s">
        <v>80</v>
      </c>
      <c r="BK229" s="221">
        <f>ROUND(I229*H229,2)</f>
        <v>0</v>
      </c>
      <c r="BL229" s="16" t="s">
        <v>121</v>
      </c>
      <c r="BM229" s="220" t="s">
        <v>328</v>
      </c>
    </row>
    <row r="230" s="2" customFormat="1" ht="16.5" customHeight="1">
      <c r="A230" s="37"/>
      <c r="B230" s="38"/>
      <c r="C230" s="209" t="s">
        <v>248</v>
      </c>
      <c r="D230" s="209" t="s">
        <v>116</v>
      </c>
      <c r="E230" s="210" t="s">
        <v>329</v>
      </c>
      <c r="F230" s="211" t="s">
        <v>330</v>
      </c>
      <c r="G230" s="212" t="s">
        <v>147</v>
      </c>
      <c r="H230" s="213">
        <v>151.09999999999999</v>
      </c>
      <c r="I230" s="214"/>
      <c r="J230" s="215">
        <f>ROUND(I230*H230,2)</f>
        <v>0</v>
      </c>
      <c r="K230" s="211" t="s">
        <v>120</v>
      </c>
      <c r="L230" s="43"/>
      <c r="M230" s="216" t="s">
        <v>1</v>
      </c>
      <c r="N230" s="217" t="s">
        <v>38</v>
      </c>
      <c r="O230" s="90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0" t="s">
        <v>121</v>
      </c>
      <c r="AT230" s="220" t="s">
        <v>116</v>
      </c>
      <c r="AU230" s="220" t="s">
        <v>80</v>
      </c>
      <c r="AY230" s="16" t="s">
        <v>115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16" t="s">
        <v>80</v>
      </c>
      <c r="BK230" s="221">
        <f>ROUND(I230*H230,2)</f>
        <v>0</v>
      </c>
      <c r="BL230" s="16" t="s">
        <v>121</v>
      </c>
      <c r="BM230" s="220" t="s">
        <v>331</v>
      </c>
    </row>
    <row r="231" s="2" customFormat="1" ht="44.25" customHeight="1">
      <c r="A231" s="37"/>
      <c r="B231" s="38"/>
      <c r="C231" s="209" t="s">
        <v>332</v>
      </c>
      <c r="D231" s="209" t="s">
        <v>116</v>
      </c>
      <c r="E231" s="210" t="s">
        <v>333</v>
      </c>
      <c r="F231" s="211" t="s">
        <v>334</v>
      </c>
      <c r="G231" s="212" t="s">
        <v>217</v>
      </c>
      <c r="H231" s="213">
        <v>1</v>
      </c>
      <c r="I231" s="214"/>
      <c r="J231" s="215">
        <f>ROUND(I231*H231,2)</f>
        <v>0</v>
      </c>
      <c r="K231" s="211" t="s">
        <v>120</v>
      </c>
      <c r="L231" s="43"/>
      <c r="M231" s="216" t="s">
        <v>1</v>
      </c>
      <c r="N231" s="217" t="s">
        <v>38</v>
      </c>
      <c r="O231" s="90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0" t="s">
        <v>121</v>
      </c>
      <c r="AT231" s="220" t="s">
        <v>116</v>
      </c>
      <c r="AU231" s="220" t="s">
        <v>80</v>
      </c>
      <c r="AY231" s="16" t="s">
        <v>115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16" t="s">
        <v>80</v>
      </c>
      <c r="BK231" s="221">
        <f>ROUND(I231*H231,2)</f>
        <v>0</v>
      </c>
      <c r="BL231" s="16" t="s">
        <v>121</v>
      </c>
      <c r="BM231" s="220" t="s">
        <v>335</v>
      </c>
    </row>
    <row r="232" s="2" customFormat="1" ht="24.15" customHeight="1">
      <c r="A232" s="37"/>
      <c r="B232" s="38"/>
      <c r="C232" s="255" t="s">
        <v>253</v>
      </c>
      <c r="D232" s="255" t="s">
        <v>200</v>
      </c>
      <c r="E232" s="256" t="s">
        <v>336</v>
      </c>
      <c r="F232" s="257" t="s">
        <v>337</v>
      </c>
      <c r="G232" s="258" t="s">
        <v>217</v>
      </c>
      <c r="H232" s="259">
        <v>1</v>
      </c>
      <c r="I232" s="260"/>
      <c r="J232" s="261">
        <f>ROUND(I232*H232,2)</f>
        <v>0</v>
      </c>
      <c r="K232" s="257" t="s">
        <v>120</v>
      </c>
      <c r="L232" s="262"/>
      <c r="M232" s="263" t="s">
        <v>1</v>
      </c>
      <c r="N232" s="264" t="s">
        <v>38</v>
      </c>
      <c r="O232" s="90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0" t="s">
        <v>140</v>
      </c>
      <c r="AT232" s="220" t="s">
        <v>200</v>
      </c>
      <c r="AU232" s="220" t="s">
        <v>80</v>
      </c>
      <c r="AY232" s="16" t="s">
        <v>115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16" t="s">
        <v>80</v>
      </c>
      <c r="BK232" s="221">
        <f>ROUND(I232*H232,2)</f>
        <v>0</v>
      </c>
      <c r="BL232" s="16" t="s">
        <v>121</v>
      </c>
      <c r="BM232" s="220" t="s">
        <v>338</v>
      </c>
    </row>
    <row r="233" s="2" customFormat="1">
      <c r="A233" s="37"/>
      <c r="B233" s="38"/>
      <c r="C233" s="39"/>
      <c r="D233" s="224" t="s">
        <v>288</v>
      </c>
      <c r="E233" s="39"/>
      <c r="F233" s="265" t="s">
        <v>339</v>
      </c>
      <c r="G233" s="39"/>
      <c r="H233" s="39"/>
      <c r="I233" s="266"/>
      <c r="J233" s="39"/>
      <c r="K233" s="39"/>
      <c r="L233" s="43"/>
      <c r="M233" s="267"/>
      <c r="N233" s="268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288</v>
      </c>
      <c r="AU233" s="16" t="s">
        <v>80</v>
      </c>
    </row>
    <row r="234" s="2" customFormat="1" ht="16.5" customHeight="1">
      <c r="A234" s="37"/>
      <c r="B234" s="38"/>
      <c r="C234" s="209" t="s">
        <v>340</v>
      </c>
      <c r="D234" s="209" t="s">
        <v>116</v>
      </c>
      <c r="E234" s="210" t="s">
        <v>341</v>
      </c>
      <c r="F234" s="211" t="s">
        <v>342</v>
      </c>
      <c r="G234" s="212" t="s">
        <v>217</v>
      </c>
      <c r="H234" s="213">
        <v>1</v>
      </c>
      <c r="I234" s="214"/>
      <c r="J234" s="215">
        <f>ROUND(I234*H234,2)</f>
        <v>0</v>
      </c>
      <c r="K234" s="211" t="s">
        <v>120</v>
      </c>
      <c r="L234" s="43"/>
      <c r="M234" s="216" t="s">
        <v>1</v>
      </c>
      <c r="N234" s="217" t="s">
        <v>38</v>
      </c>
      <c r="O234" s="90"/>
      <c r="P234" s="218">
        <f>O234*H234</f>
        <v>0</v>
      </c>
      <c r="Q234" s="218">
        <v>0</v>
      </c>
      <c r="R234" s="218">
        <f>Q234*H234</f>
        <v>0</v>
      </c>
      <c r="S234" s="218">
        <v>0</v>
      </c>
      <c r="T234" s="21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0" t="s">
        <v>121</v>
      </c>
      <c r="AT234" s="220" t="s">
        <v>116</v>
      </c>
      <c r="AU234" s="220" t="s">
        <v>80</v>
      </c>
      <c r="AY234" s="16" t="s">
        <v>115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16" t="s">
        <v>80</v>
      </c>
      <c r="BK234" s="221">
        <f>ROUND(I234*H234,2)</f>
        <v>0</v>
      </c>
      <c r="BL234" s="16" t="s">
        <v>121</v>
      </c>
      <c r="BM234" s="220" t="s">
        <v>343</v>
      </c>
    </row>
    <row r="235" s="2" customFormat="1" ht="24.15" customHeight="1">
      <c r="A235" s="37"/>
      <c r="B235" s="38"/>
      <c r="C235" s="255" t="s">
        <v>258</v>
      </c>
      <c r="D235" s="255" t="s">
        <v>200</v>
      </c>
      <c r="E235" s="256" t="s">
        <v>344</v>
      </c>
      <c r="F235" s="257" t="s">
        <v>345</v>
      </c>
      <c r="G235" s="258" t="s">
        <v>217</v>
      </c>
      <c r="H235" s="259">
        <v>1</v>
      </c>
      <c r="I235" s="260"/>
      <c r="J235" s="261">
        <f>ROUND(I235*H235,2)</f>
        <v>0</v>
      </c>
      <c r="K235" s="257" t="s">
        <v>120</v>
      </c>
      <c r="L235" s="262"/>
      <c r="M235" s="263" t="s">
        <v>1</v>
      </c>
      <c r="N235" s="264" t="s">
        <v>38</v>
      </c>
      <c r="O235" s="90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0" t="s">
        <v>140</v>
      </c>
      <c r="AT235" s="220" t="s">
        <v>200</v>
      </c>
      <c r="AU235" s="220" t="s">
        <v>80</v>
      </c>
      <c r="AY235" s="16" t="s">
        <v>115</v>
      </c>
      <c r="BE235" s="221">
        <f>IF(N235="základní",J235,0)</f>
        <v>0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16" t="s">
        <v>80</v>
      </c>
      <c r="BK235" s="221">
        <f>ROUND(I235*H235,2)</f>
        <v>0</v>
      </c>
      <c r="BL235" s="16" t="s">
        <v>121</v>
      </c>
      <c r="BM235" s="220" t="s">
        <v>346</v>
      </c>
    </row>
    <row r="236" s="2" customFormat="1" ht="16.5" customHeight="1">
      <c r="A236" s="37"/>
      <c r="B236" s="38"/>
      <c r="C236" s="209" t="s">
        <v>347</v>
      </c>
      <c r="D236" s="209" t="s">
        <v>116</v>
      </c>
      <c r="E236" s="210" t="s">
        <v>348</v>
      </c>
      <c r="F236" s="211" t="s">
        <v>349</v>
      </c>
      <c r="G236" s="212" t="s">
        <v>147</v>
      </c>
      <c r="H236" s="213">
        <v>151.09999999999999</v>
      </c>
      <c r="I236" s="214"/>
      <c r="J236" s="215">
        <f>ROUND(I236*H236,2)</f>
        <v>0</v>
      </c>
      <c r="K236" s="211" t="s">
        <v>120</v>
      </c>
      <c r="L236" s="43"/>
      <c r="M236" s="216" t="s">
        <v>1</v>
      </c>
      <c r="N236" s="217" t="s">
        <v>38</v>
      </c>
      <c r="O236" s="90"/>
      <c r="P236" s="218">
        <f>O236*H236</f>
        <v>0</v>
      </c>
      <c r="Q236" s="218">
        <v>0</v>
      </c>
      <c r="R236" s="218">
        <f>Q236*H236</f>
        <v>0</v>
      </c>
      <c r="S236" s="218">
        <v>0</v>
      </c>
      <c r="T236" s="21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0" t="s">
        <v>121</v>
      </c>
      <c r="AT236" s="220" t="s">
        <v>116</v>
      </c>
      <c r="AU236" s="220" t="s">
        <v>80</v>
      </c>
      <c r="AY236" s="16" t="s">
        <v>115</v>
      </c>
      <c r="BE236" s="221">
        <f>IF(N236="základní",J236,0)</f>
        <v>0</v>
      </c>
      <c r="BF236" s="221">
        <f>IF(N236="snížená",J236,0)</f>
        <v>0</v>
      </c>
      <c r="BG236" s="221">
        <f>IF(N236="zákl. přenesená",J236,0)</f>
        <v>0</v>
      </c>
      <c r="BH236" s="221">
        <f>IF(N236="sníž. přenesená",J236,0)</f>
        <v>0</v>
      </c>
      <c r="BI236" s="221">
        <f>IF(N236="nulová",J236,0)</f>
        <v>0</v>
      </c>
      <c r="BJ236" s="16" t="s">
        <v>80</v>
      </c>
      <c r="BK236" s="221">
        <f>ROUND(I236*H236,2)</f>
        <v>0</v>
      </c>
      <c r="BL236" s="16" t="s">
        <v>121</v>
      </c>
      <c r="BM236" s="220" t="s">
        <v>350</v>
      </c>
    </row>
    <row r="237" s="2" customFormat="1" ht="21.75" customHeight="1">
      <c r="A237" s="37"/>
      <c r="B237" s="38"/>
      <c r="C237" s="209" t="s">
        <v>261</v>
      </c>
      <c r="D237" s="209" t="s">
        <v>116</v>
      </c>
      <c r="E237" s="210" t="s">
        <v>351</v>
      </c>
      <c r="F237" s="211" t="s">
        <v>352</v>
      </c>
      <c r="G237" s="212" t="s">
        <v>147</v>
      </c>
      <c r="H237" s="213">
        <v>151.09999999999999</v>
      </c>
      <c r="I237" s="214"/>
      <c r="J237" s="215">
        <f>ROUND(I237*H237,2)</f>
        <v>0</v>
      </c>
      <c r="K237" s="211" t="s">
        <v>120</v>
      </c>
      <c r="L237" s="43"/>
      <c r="M237" s="216" t="s">
        <v>1</v>
      </c>
      <c r="N237" s="217" t="s">
        <v>38</v>
      </c>
      <c r="O237" s="90"/>
      <c r="P237" s="218">
        <f>O237*H237</f>
        <v>0</v>
      </c>
      <c r="Q237" s="218">
        <v>0</v>
      </c>
      <c r="R237" s="218">
        <f>Q237*H237</f>
        <v>0</v>
      </c>
      <c r="S237" s="218">
        <v>0</v>
      </c>
      <c r="T237" s="21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0" t="s">
        <v>121</v>
      </c>
      <c r="AT237" s="220" t="s">
        <v>116</v>
      </c>
      <c r="AU237" s="220" t="s">
        <v>80</v>
      </c>
      <c r="AY237" s="16" t="s">
        <v>115</v>
      </c>
      <c r="BE237" s="221">
        <f>IF(N237="základní",J237,0)</f>
        <v>0</v>
      </c>
      <c r="BF237" s="221">
        <f>IF(N237="snížená",J237,0)</f>
        <v>0</v>
      </c>
      <c r="BG237" s="221">
        <f>IF(N237="zákl. přenesená",J237,0)</f>
        <v>0</v>
      </c>
      <c r="BH237" s="221">
        <f>IF(N237="sníž. přenesená",J237,0)</f>
        <v>0</v>
      </c>
      <c r="BI237" s="221">
        <f>IF(N237="nulová",J237,0)</f>
        <v>0</v>
      </c>
      <c r="BJ237" s="16" t="s">
        <v>80</v>
      </c>
      <c r="BK237" s="221">
        <f>ROUND(I237*H237,2)</f>
        <v>0</v>
      </c>
      <c r="BL237" s="16" t="s">
        <v>121</v>
      </c>
      <c r="BM237" s="220" t="s">
        <v>353</v>
      </c>
    </row>
    <row r="238" s="11" customFormat="1" ht="25.92" customHeight="1">
      <c r="A238" s="11"/>
      <c r="B238" s="195"/>
      <c r="C238" s="196"/>
      <c r="D238" s="197" t="s">
        <v>72</v>
      </c>
      <c r="E238" s="198" t="s">
        <v>354</v>
      </c>
      <c r="F238" s="198" t="s">
        <v>355</v>
      </c>
      <c r="G238" s="196"/>
      <c r="H238" s="196"/>
      <c r="I238" s="199"/>
      <c r="J238" s="200">
        <f>BK238</f>
        <v>0</v>
      </c>
      <c r="K238" s="196"/>
      <c r="L238" s="201"/>
      <c r="M238" s="202"/>
      <c r="N238" s="203"/>
      <c r="O238" s="203"/>
      <c r="P238" s="204">
        <f>P239</f>
        <v>0</v>
      </c>
      <c r="Q238" s="203"/>
      <c r="R238" s="204">
        <f>R239</f>
        <v>0</v>
      </c>
      <c r="S238" s="203"/>
      <c r="T238" s="205">
        <f>T239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06" t="s">
        <v>80</v>
      </c>
      <c r="AT238" s="207" t="s">
        <v>72</v>
      </c>
      <c r="AU238" s="207" t="s">
        <v>73</v>
      </c>
      <c r="AY238" s="206" t="s">
        <v>115</v>
      </c>
      <c r="BK238" s="208">
        <f>BK239</f>
        <v>0</v>
      </c>
    </row>
    <row r="239" s="2" customFormat="1" ht="49.05" customHeight="1">
      <c r="A239" s="37"/>
      <c r="B239" s="38"/>
      <c r="C239" s="209" t="s">
        <v>356</v>
      </c>
      <c r="D239" s="209" t="s">
        <v>116</v>
      </c>
      <c r="E239" s="210" t="s">
        <v>357</v>
      </c>
      <c r="F239" s="211" t="s">
        <v>358</v>
      </c>
      <c r="G239" s="212" t="s">
        <v>187</v>
      </c>
      <c r="H239" s="213">
        <v>22.745000000000001</v>
      </c>
      <c r="I239" s="214"/>
      <c r="J239" s="215">
        <f>ROUND(I239*H239,2)</f>
        <v>0</v>
      </c>
      <c r="K239" s="211" t="s">
        <v>120</v>
      </c>
      <c r="L239" s="43"/>
      <c r="M239" s="269" t="s">
        <v>1</v>
      </c>
      <c r="N239" s="270" t="s">
        <v>38</v>
      </c>
      <c r="O239" s="271"/>
      <c r="P239" s="272">
        <f>O239*H239</f>
        <v>0</v>
      </c>
      <c r="Q239" s="272">
        <v>0</v>
      </c>
      <c r="R239" s="272">
        <f>Q239*H239</f>
        <v>0</v>
      </c>
      <c r="S239" s="272">
        <v>0</v>
      </c>
      <c r="T239" s="27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0" t="s">
        <v>121</v>
      </c>
      <c r="AT239" s="220" t="s">
        <v>116</v>
      </c>
      <c r="AU239" s="220" t="s">
        <v>80</v>
      </c>
      <c r="AY239" s="16" t="s">
        <v>115</v>
      </c>
      <c r="BE239" s="221">
        <f>IF(N239="základní",J239,0)</f>
        <v>0</v>
      </c>
      <c r="BF239" s="221">
        <f>IF(N239="snížená",J239,0)</f>
        <v>0</v>
      </c>
      <c r="BG239" s="221">
        <f>IF(N239="zákl. přenesená",J239,0)</f>
        <v>0</v>
      </c>
      <c r="BH239" s="221">
        <f>IF(N239="sníž. přenesená",J239,0)</f>
        <v>0</v>
      </c>
      <c r="BI239" s="221">
        <f>IF(N239="nulová",J239,0)</f>
        <v>0</v>
      </c>
      <c r="BJ239" s="16" t="s">
        <v>80</v>
      </c>
      <c r="BK239" s="221">
        <f>ROUND(I239*H239,2)</f>
        <v>0</v>
      </c>
      <c r="BL239" s="16" t="s">
        <v>121</v>
      </c>
      <c r="BM239" s="220" t="s">
        <v>359</v>
      </c>
    </row>
    <row r="240" s="2" customFormat="1" ht="6.96" customHeight="1">
      <c r="A240" s="37"/>
      <c r="B240" s="65"/>
      <c r="C240" s="66"/>
      <c r="D240" s="66"/>
      <c r="E240" s="66"/>
      <c r="F240" s="66"/>
      <c r="G240" s="66"/>
      <c r="H240" s="66"/>
      <c r="I240" s="66"/>
      <c r="J240" s="66"/>
      <c r="K240" s="66"/>
      <c r="L240" s="43"/>
      <c r="M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</row>
  </sheetData>
  <sheetProtection sheet="1" autoFilter="0" formatColumns="0" formatRows="0" objects="1" scenarios="1" spinCount="100000" saltValue="9GWPLo6ZjH5sLmSmjKEwx4h6EoEWD5MgzyVt3DNvdiq7UmfFEVjxuUwxtq0U8bppGdoPhCTPbePxybieVYXfRg==" hashValue="RUaOrdbDJBRI9Sg0gaeA3R8CWPzzM97Mi1eWHBaJqLJfRVUeDChRGV0h8VxUlH91brA+0vtGxuy1kI5jvy4nnA==" algorithmName="SHA-512" password="CC35"/>
  <autoFilter ref="C122:K23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82</v>
      </c>
    </row>
    <row r="4" s="1" customFormat="1" ht="24.96" customHeight="1">
      <c r="B4" s="19"/>
      <c r="D4" s="137" t="s">
        <v>86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2020-DP-05 - Hodonín, budova TO - zlepšení sociálního zázemí - SO 01-27-...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87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360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ROUND((SUM(BE117:BE125)),  2)</f>
        <v>0</v>
      </c>
      <c r="G33" s="37"/>
      <c r="H33" s="37"/>
      <c r="I33" s="154">
        <v>0.20999999999999999</v>
      </c>
      <c r="J33" s="153">
        <f>ROUND(((SUM(BE117:BE125))*I33),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ROUND((SUM(BF117:BF125)),  2)</f>
        <v>0</v>
      </c>
      <c r="G34" s="37"/>
      <c r="H34" s="37"/>
      <c r="I34" s="154">
        <v>0.14999999999999999</v>
      </c>
      <c r="J34" s="153">
        <f>ROUND(((SUM(BF117:BF125))*I34),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ROUND((SUM(BG117:BG125)),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ROUND((SUM(BH117:BH125)),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ROUND((SUM(BI117:BI125)),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2020-DP-05 - Hodonín, budova TO - zlepšení sociálního zázemí - SO 01-27-...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Vedlejší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90</v>
      </c>
      <c r="D94" s="175"/>
      <c r="E94" s="175"/>
      <c r="F94" s="175"/>
      <c r="G94" s="175"/>
      <c r="H94" s="175"/>
      <c r="I94" s="175"/>
      <c r="J94" s="176" t="s">
        <v>91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92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93</v>
      </c>
    </row>
    <row r="97" s="9" customFormat="1" ht="24.96" customHeight="1">
      <c r="A97" s="9"/>
      <c r="B97" s="178"/>
      <c r="C97" s="179"/>
      <c r="D97" s="180" t="s">
        <v>361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101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6.25" customHeight="1">
      <c r="A107" s="37"/>
      <c r="B107" s="38"/>
      <c r="C107" s="39"/>
      <c r="D107" s="39"/>
      <c r="E107" s="173" t="str">
        <f>E7</f>
        <v>2020-DP-05 - Hodonín, budova TO - zlepšení sociálního zázemí - SO 01-27-...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87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02 - Vedlejší náklady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 xml:space="preserve"> </v>
      </c>
      <c r="G111" s="39"/>
      <c r="H111" s="39"/>
      <c r="I111" s="31" t="s">
        <v>22</v>
      </c>
      <c r="J111" s="78" t="str">
        <f>IF(J12="","",J12)</f>
        <v>9. 6. 2023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31" t="s">
        <v>29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27</v>
      </c>
      <c r="D114" s="39"/>
      <c r="E114" s="39"/>
      <c r="F114" s="26" t="str">
        <f>IF(E18="","",E18)</f>
        <v>Vyplň údaj</v>
      </c>
      <c r="G114" s="39"/>
      <c r="H114" s="39"/>
      <c r="I114" s="31" t="s">
        <v>31</v>
      </c>
      <c r="J114" s="35" t="str">
        <f>E24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84"/>
      <c r="B116" s="185"/>
      <c r="C116" s="186" t="s">
        <v>102</v>
      </c>
      <c r="D116" s="187" t="s">
        <v>58</v>
      </c>
      <c r="E116" s="187" t="s">
        <v>54</v>
      </c>
      <c r="F116" s="187" t="s">
        <v>55</v>
      </c>
      <c r="G116" s="187" t="s">
        <v>103</v>
      </c>
      <c r="H116" s="187" t="s">
        <v>104</v>
      </c>
      <c r="I116" s="187" t="s">
        <v>105</v>
      </c>
      <c r="J116" s="187" t="s">
        <v>91</v>
      </c>
      <c r="K116" s="188" t="s">
        <v>106</v>
      </c>
      <c r="L116" s="189"/>
      <c r="M116" s="99" t="s">
        <v>1</v>
      </c>
      <c r="N116" s="100" t="s">
        <v>37</v>
      </c>
      <c r="O116" s="100" t="s">
        <v>107</v>
      </c>
      <c r="P116" s="100" t="s">
        <v>108</v>
      </c>
      <c r="Q116" s="100" t="s">
        <v>109</v>
      </c>
      <c r="R116" s="100" t="s">
        <v>110</v>
      </c>
      <c r="S116" s="100" t="s">
        <v>111</v>
      </c>
      <c r="T116" s="101" t="s">
        <v>112</v>
      </c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</row>
    <row r="117" s="2" customFormat="1" ht="22.8" customHeight="1">
      <c r="A117" s="37"/>
      <c r="B117" s="38"/>
      <c r="C117" s="106" t="s">
        <v>113</v>
      </c>
      <c r="D117" s="39"/>
      <c r="E117" s="39"/>
      <c r="F117" s="39"/>
      <c r="G117" s="39"/>
      <c r="H117" s="39"/>
      <c r="I117" s="39"/>
      <c r="J117" s="190">
        <f>BK117</f>
        <v>0</v>
      </c>
      <c r="K117" s="39"/>
      <c r="L117" s="43"/>
      <c r="M117" s="102"/>
      <c r="N117" s="191"/>
      <c r="O117" s="103"/>
      <c r="P117" s="192">
        <f>P118</f>
        <v>0</v>
      </c>
      <c r="Q117" s="103"/>
      <c r="R117" s="192">
        <f>R118</f>
        <v>0</v>
      </c>
      <c r="S117" s="103"/>
      <c r="T117" s="193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72</v>
      </c>
      <c r="AU117" s="16" t="s">
        <v>93</v>
      </c>
      <c r="BK117" s="194">
        <f>BK118</f>
        <v>0</v>
      </c>
    </row>
    <row r="118" s="11" customFormat="1" ht="25.92" customHeight="1">
      <c r="A118" s="11"/>
      <c r="B118" s="195"/>
      <c r="C118" s="196"/>
      <c r="D118" s="197" t="s">
        <v>72</v>
      </c>
      <c r="E118" s="198" t="s">
        <v>362</v>
      </c>
      <c r="F118" s="198" t="s">
        <v>363</v>
      </c>
      <c r="G118" s="196"/>
      <c r="H118" s="196"/>
      <c r="I118" s="199"/>
      <c r="J118" s="200">
        <f>BK118</f>
        <v>0</v>
      </c>
      <c r="K118" s="196"/>
      <c r="L118" s="201"/>
      <c r="M118" s="202"/>
      <c r="N118" s="203"/>
      <c r="O118" s="203"/>
      <c r="P118" s="204">
        <f>SUM(P119:P125)</f>
        <v>0</v>
      </c>
      <c r="Q118" s="203"/>
      <c r="R118" s="204">
        <f>SUM(R119:R125)</f>
        <v>0</v>
      </c>
      <c r="S118" s="203"/>
      <c r="T118" s="205">
        <f>SUM(T119:T125)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6" t="s">
        <v>141</v>
      </c>
      <c r="AT118" s="207" t="s">
        <v>72</v>
      </c>
      <c r="AU118" s="207" t="s">
        <v>73</v>
      </c>
      <c r="AY118" s="206" t="s">
        <v>115</v>
      </c>
      <c r="BK118" s="208">
        <f>SUM(BK119:BK125)</f>
        <v>0</v>
      </c>
    </row>
    <row r="119" s="2" customFormat="1" ht="16.5" customHeight="1">
      <c r="A119" s="37"/>
      <c r="B119" s="38"/>
      <c r="C119" s="209" t="s">
        <v>80</v>
      </c>
      <c r="D119" s="209" t="s">
        <v>116</v>
      </c>
      <c r="E119" s="210" t="s">
        <v>364</v>
      </c>
      <c r="F119" s="211" t="s">
        <v>365</v>
      </c>
      <c r="G119" s="212" t="s">
        <v>366</v>
      </c>
      <c r="H119" s="213">
        <v>1</v>
      </c>
      <c r="I119" s="214"/>
      <c r="J119" s="215">
        <f>ROUND(I119*H119,2)</f>
        <v>0</v>
      </c>
      <c r="K119" s="211" t="s">
        <v>367</v>
      </c>
      <c r="L119" s="43"/>
      <c r="M119" s="216" t="s">
        <v>1</v>
      </c>
      <c r="N119" s="217" t="s">
        <v>38</v>
      </c>
      <c r="O119" s="90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0" t="s">
        <v>121</v>
      </c>
      <c r="AT119" s="220" t="s">
        <v>116</v>
      </c>
      <c r="AU119" s="220" t="s">
        <v>80</v>
      </c>
      <c r="AY119" s="16" t="s">
        <v>115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6" t="s">
        <v>80</v>
      </c>
      <c r="BK119" s="221">
        <f>ROUND(I119*H119,2)</f>
        <v>0</v>
      </c>
      <c r="BL119" s="16" t="s">
        <v>121</v>
      </c>
      <c r="BM119" s="220" t="s">
        <v>82</v>
      </c>
    </row>
    <row r="120" s="2" customFormat="1">
      <c r="A120" s="37"/>
      <c r="B120" s="38"/>
      <c r="C120" s="39"/>
      <c r="D120" s="224" t="s">
        <v>288</v>
      </c>
      <c r="E120" s="39"/>
      <c r="F120" s="265" t="s">
        <v>368</v>
      </c>
      <c r="G120" s="39"/>
      <c r="H120" s="39"/>
      <c r="I120" s="266"/>
      <c r="J120" s="39"/>
      <c r="K120" s="39"/>
      <c r="L120" s="43"/>
      <c r="M120" s="267"/>
      <c r="N120" s="268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288</v>
      </c>
      <c r="AU120" s="16" t="s">
        <v>80</v>
      </c>
    </row>
    <row r="121" s="2" customFormat="1" ht="16.5" customHeight="1">
      <c r="A121" s="37"/>
      <c r="B121" s="38"/>
      <c r="C121" s="209" t="s">
        <v>82</v>
      </c>
      <c r="D121" s="209" t="s">
        <v>116</v>
      </c>
      <c r="E121" s="210" t="s">
        <v>369</v>
      </c>
      <c r="F121" s="211" t="s">
        <v>370</v>
      </c>
      <c r="G121" s="212" t="s">
        <v>366</v>
      </c>
      <c r="H121" s="213">
        <v>1</v>
      </c>
      <c r="I121" s="214"/>
      <c r="J121" s="215">
        <f>ROUND(I121*H121,2)</f>
        <v>0</v>
      </c>
      <c r="K121" s="211" t="s">
        <v>367</v>
      </c>
      <c r="L121" s="43"/>
      <c r="M121" s="216" t="s">
        <v>1</v>
      </c>
      <c r="N121" s="217" t="s">
        <v>38</v>
      </c>
      <c r="O121" s="90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0" t="s">
        <v>121</v>
      </c>
      <c r="AT121" s="220" t="s">
        <v>116</v>
      </c>
      <c r="AU121" s="220" t="s">
        <v>80</v>
      </c>
      <c r="AY121" s="16" t="s">
        <v>115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6" t="s">
        <v>80</v>
      </c>
      <c r="BK121" s="221">
        <f>ROUND(I121*H121,2)</f>
        <v>0</v>
      </c>
      <c r="BL121" s="16" t="s">
        <v>121</v>
      </c>
      <c r="BM121" s="220" t="s">
        <v>121</v>
      </c>
    </row>
    <row r="122" s="2" customFormat="1" ht="16.5" customHeight="1">
      <c r="A122" s="37"/>
      <c r="B122" s="38"/>
      <c r="C122" s="209" t="s">
        <v>133</v>
      </c>
      <c r="D122" s="209" t="s">
        <v>116</v>
      </c>
      <c r="E122" s="210" t="s">
        <v>371</v>
      </c>
      <c r="F122" s="211" t="s">
        <v>372</v>
      </c>
      <c r="G122" s="212" t="s">
        <v>366</v>
      </c>
      <c r="H122" s="213">
        <v>1</v>
      </c>
      <c r="I122" s="214"/>
      <c r="J122" s="215">
        <f>ROUND(I122*H122,2)</f>
        <v>0</v>
      </c>
      <c r="K122" s="211" t="s">
        <v>367</v>
      </c>
      <c r="L122" s="43"/>
      <c r="M122" s="216" t="s">
        <v>1</v>
      </c>
      <c r="N122" s="217" t="s">
        <v>38</v>
      </c>
      <c r="O122" s="90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0" t="s">
        <v>121</v>
      </c>
      <c r="AT122" s="220" t="s">
        <v>116</v>
      </c>
      <c r="AU122" s="220" t="s">
        <v>80</v>
      </c>
      <c r="AY122" s="16" t="s">
        <v>115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6" t="s">
        <v>80</v>
      </c>
      <c r="BK122" s="221">
        <f>ROUND(I122*H122,2)</f>
        <v>0</v>
      </c>
      <c r="BL122" s="16" t="s">
        <v>121</v>
      </c>
      <c r="BM122" s="220" t="s">
        <v>136</v>
      </c>
    </row>
    <row r="123" s="2" customFormat="1">
      <c r="A123" s="37"/>
      <c r="B123" s="38"/>
      <c r="C123" s="39"/>
      <c r="D123" s="224" t="s">
        <v>288</v>
      </c>
      <c r="E123" s="39"/>
      <c r="F123" s="265" t="s">
        <v>373</v>
      </c>
      <c r="G123" s="39"/>
      <c r="H123" s="39"/>
      <c r="I123" s="266"/>
      <c r="J123" s="39"/>
      <c r="K123" s="39"/>
      <c r="L123" s="43"/>
      <c r="M123" s="267"/>
      <c r="N123" s="268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288</v>
      </c>
      <c r="AU123" s="16" t="s">
        <v>80</v>
      </c>
    </row>
    <row r="124" s="2" customFormat="1" ht="16.5" customHeight="1">
      <c r="A124" s="37"/>
      <c r="B124" s="38"/>
      <c r="C124" s="209" t="s">
        <v>121</v>
      </c>
      <c r="D124" s="209" t="s">
        <v>116</v>
      </c>
      <c r="E124" s="210" t="s">
        <v>374</v>
      </c>
      <c r="F124" s="211" t="s">
        <v>375</v>
      </c>
      <c r="G124" s="212" t="s">
        <v>366</v>
      </c>
      <c r="H124" s="213">
        <v>1</v>
      </c>
      <c r="I124" s="214"/>
      <c r="J124" s="215">
        <f>ROUND(I124*H124,2)</f>
        <v>0</v>
      </c>
      <c r="K124" s="211" t="s">
        <v>367</v>
      </c>
      <c r="L124" s="43"/>
      <c r="M124" s="216" t="s">
        <v>1</v>
      </c>
      <c r="N124" s="217" t="s">
        <v>38</v>
      </c>
      <c r="O124" s="90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0" t="s">
        <v>121</v>
      </c>
      <c r="AT124" s="220" t="s">
        <v>116</v>
      </c>
      <c r="AU124" s="220" t="s">
        <v>80</v>
      </c>
      <c r="AY124" s="16" t="s">
        <v>115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6" t="s">
        <v>80</v>
      </c>
      <c r="BK124" s="221">
        <f>ROUND(I124*H124,2)</f>
        <v>0</v>
      </c>
      <c r="BL124" s="16" t="s">
        <v>121</v>
      </c>
      <c r="BM124" s="220" t="s">
        <v>140</v>
      </c>
    </row>
    <row r="125" s="2" customFormat="1">
      <c r="A125" s="37"/>
      <c r="B125" s="38"/>
      <c r="C125" s="39"/>
      <c r="D125" s="224" t="s">
        <v>288</v>
      </c>
      <c r="E125" s="39"/>
      <c r="F125" s="265" t="s">
        <v>376</v>
      </c>
      <c r="G125" s="39"/>
      <c r="H125" s="39"/>
      <c r="I125" s="266"/>
      <c r="J125" s="39"/>
      <c r="K125" s="39"/>
      <c r="L125" s="43"/>
      <c r="M125" s="274"/>
      <c r="N125" s="275"/>
      <c r="O125" s="271"/>
      <c r="P125" s="271"/>
      <c r="Q125" s="271"/>
      <c r="R125" s="271"/>
      <c r="S125" s="271"/>
      <c r="T125" s="276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288</v>
      </c>
      <c r="AU125" s="16" t="s">
        <v>80</v>
      </c>
    </row>
    <row r="126" s="2" customFormat="1" ht="6.96" customHeight="1">
      <c r="A126" s="37"/>
      <c r="B126" s="65"/>
      <c r="C126" s="66"/>
      <c r="D126" s="66"/>
      <c r="E126" s="66"/>
      <c r="F126" s="66"/>
      <c r="G126" s="66"/>
      <c r="H126" s="66"/>
      <c r="I126" s="66"/>
      <c r="J126" s="66"/>
      <c r="K126" s="66"/>
      <c r="L126" s="43"/>
      <c r="M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</sheetData>
  <sheetProtection sheet="1" autoFilter="0" formatColumns="0" formatRows="0" objects="1" scenarios="1" spinCount="100000" saltValue="i6vNU0qEKpevVH6dOUJ8eybMzpRJHeNbq4qc6QJWW1R/CSabtqf84Pxl3ta1v7KIPWmyIYAbdys+TYE0lyBbLw==" hashValue="vY3TXZHqaUdbP93R8WEKu53irPM0e4KI9RfGaUIDdhWHTK3guOZEJ8NVGK60/H39WbyeQUWn6hDUJMww3SoLeA==" algorithmName="SHA-512" password="CC35"/>
  <autoFilter ref="C116:K12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Krátký Luboš, Ing.</dc:creator>
  <cp:lastModifiedBy>Krátký Luboš, Ing.</cp:lastModifiedBy>
  <dcterms:created xsi:type="dcterms:W3CDTF">2023-06-09T05:24:51Z</dcterms:created>
  <dcterms:modified xsi:type="dcterms:W3CDTF">2023-06-09T05:24:53Z</dcterms:modified>
</cp:coreProperties>
</file>